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d.docs.live.net/2dffd4d03f0dc983/Literature/Textbook/Methods/"/>
    </mc:Choice>
  </mc:AlternateContent>
  <xr:revisionPtr revIDLastSave="1" documentId="8_{D38B331A-0FEB-4E63-B969-0772C856587E}" xr6:coauthVersionLast="47" xr6:coauthVersionMax="47" xr10:uidLastSave="{03BBFD3F-7297-48DA-8B7E-BA386913B782}"/>
  <bookViews>
    <workbookView xWindow="-83" yWindow="0" windowWidth="14566" windowHeight="15563" xr2:uid="{076B06A0-9B51-4C27-9F5E-49290C496F0B}"/>
  </bookViews>
  <sheets>
    <sheet name="R1253" sheetId="1" r:id="rId1"/>
    <sheet name="Read_Me" sheetId="2" r:id="rId2"/>
  </sheets>
  <definedNames>
    <definedName name="_xlnm._FilterDatabase" localSheetId="0" hidden="1">'R1253'!$A$9:$D$62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I49" i="1" s="1"/>
  <c r="J49" i="1" s="1"/>
  <c r="K49" i="1" s="1"/>
  <c r="G49" i="1"/>
  <c r="H57" i="1"/>
  <c r="I57" i="1" s="1"/>
  <c r="J57" i="1" s="1"/>
  <c r="K57" i="1" s="1"/>
  <c r="G57" i="1"/>
  <c r="H16" i="1"/>
  <c r="I16" i="1" s="1"/>
  <c r="J16" i="1" s="1"/>
  <c r="K16" i="1" s="1"/>
  <c r="G16" i="1"/>
  <c r="H39" i="1"/>
  <c r="I39" i="1" s="1"/>
  <c r="J39" i="1" s="1"/>
  <c r="K39" i="1" s="1"/>
  <c r="G39" i="1"/>
  <c r="H61" i="1"/>
  <c r="I61" i="1" s="1"/>
  <c r="J61" i="1" s="1"/>
  <c r="K61" i="1" s="1"/>
  <c r="G61" i="1"/>
  <c r="H18" i="1"/>
  <c r="I18" i="1" s="1"/>
  <c r="J18" i="1" s="1"/>
  <c r="K18" i="1" s="1"/>
  <c r="G18" i="1"/>
  <c r="H23" i="1"/>
  <c r="I23" i="1" s="1"/>
  <c r="J23" i="1" s="1"/>
  <c r="K23" i="1" s="1"/>
  <c r="G23" i="1"/>
  <c r="I21" i="1"/>
  <c r="J21" i="1" s="1"/>
  <c r="K21" i="1" s="1"/>
  <c r="H21" i="1"/>
  <c r="G21" i="1"/>
  <c r="H48" i="1"/>
  <c r="I48" i="1" s="1"/>
  <c r="J48" i="1" s="1"/>
  <c r="K48" i="1" s="1"/>
  <c r="G48" i="1"/>
  <c r="H43" i="1"/>
  <c r="I43" i="1" s="1"/>
  <c r="J43" i="1" s="1"/>
  <c r="K43" i="1" s="1"/>
  <c r="G43" i="1"/>
  <c r="H59" i="1"/>
  <c r="I59" i="1" s="1"/>
  <c r="J59" i="1" s="1"/>
  <c r="K59" i="1" s="1"/>
  <c r="G59" i="1"/>
  <c r="H33" i="1"/>
  <c r="I33" i="1" s="1"/>
  <c r="J33" i="1" s="1"/>
  <c r="K33" i="1" s="1"/>
  <c r="G33" i="1"/>
  <c r="H42" i="1"/>
  <c r="I42" i="1" s="1"/>
  <c r="J42" i="1" s="1"/>
  <c r="K42" i="1" s="1"/>
  <c r="G42" i="1"/>
  <c r="I40" i="1"/>
  <c r="J40" i="1" s="1"/>
  <c r="K40" i="1" s="1"/>
  <c r="H40" i="1"/>
  <c r="G40" i="1"/>
  <c r="H52" i="1"/>
  <c r="I52" i="1" s="1"/>
  <c r="J52" i="1" s="1"/>
  <c r="K52" i="1" s="1"/>
  <c r="G52" i="1"/>
  <c r="H45" i="1"/>
  <c r="I45" i="1" s="1"/>
  <c r="J45" i="1" s="1"/>
  <c r="K45" i="1" s="1"/>
  <c r="G45" i="1"/>
  <c r="H50" i="1"/>
  <c r="I50" i="1" s="1"/>
  <c r="J50" i="1" s="1"/>
  <c r="K50" i="1" s="1"/>
  <c r="G50" i="1"/>
  <c r="H41" i="1"/>
  <c r="I41" i="1" s="1"/>
  <c r="J41" i="1" s="1"/>
  <c r="K41" i="1" s="1"/>
  <c r="G41" i="1"/>
  <c r="I32" i="1"/>
  <c r="J32" i="1" s="1"/>
  <c r="K32" i="1" s="1"/>
  <c r="H32" i="1"/>
  <c r="G32" i="1"/>
  <c r="H14" i="1"/>
  <c r="I14" i="1" s="1"/>
  <c r="J14" i="1" s="1"/>
  <c r="K14" i="1" s="1"/>
  <c r="G14" i="1"/>
  <c r="H25" i="1"/>
  <c r="I25" i="1" s="1"/>
  <c r="J25" i="1" s="1"/>
  <c r="K25" i="1" s="1"/>
  <c r="G25" i="1"/>
  <c r="H28" i="1"/>
  <c r="I28" i="1" s="1"/>
  <c r="J28" i="1" s="1"/>
  <c r="K28" i="1" s="1"/>
  <c r="G28" i="1"/>
  <c r="I58" i="1"/>
  <c r="J58" i="1" s="1"/>
  <c r="K58" i="1" s="1"/>
  <c r="H58" i="1"/>
  <c r="G58" i="1"/>
  <c r="H36" i="1"/>
  <c r="I36" i="1" s="1"/>
  <c r="J36" i="1" s="1"/>
  <c r="K36" i="1" s="1"/>
  <c r="G36" i="1"/>
  <c r="H31" i="1"/>
  <c r="I31" i="1" s="1"/>
  <c r="J31" i="1" s="1"/>
  <c r="K31" i="1" s="1"/>
  <c r="G31" i="1"/>
  <c r="H26" i="1"/>
  <c r="I26" i="1" s="1"/>
  <c r="J26" i="1" s="1"/>
  <c r="K26" i="1" s="1"/>
  <c r="G26" i="1"/>
  <c r="H37" i="1"/>
  <c r="I37" i="1" s="1"/>
  <c r="J37" i="1" s="1"/>
  <c r="K37" i="1" s="1"/>
  <c r="G37" i="1"/>
  <c r="I12" i="1"/>
  <c r="J12" i="1" s="1"/>
  <c r="K12" i="1" s="1"/>
  <c r="H12" i="1"/>
  <c r="G12" i="1"/>
  <c r="H56" i="1"/>
  <c r="I56" i="1" s="1"/>
  <c r="J56" i="1" s="1"/>
  <c r="K56" i="1" s="1"/>
  <c r="G56" i="1"/>
  <c r="H20" i="1"/>
  <c r="I20" i="1" s="1"/>
  <c r="J20" i="1" s="1"/>
  <c r="K20" i="1" s="1"/>
  <c r="G20" i="1"/>
  <c r="H30" i="1"/>
  <c r="I30" i="1" s="1"/>
  <c r="J30" i="1" s="1"/>
  <c r="K30" i="1" s="1"/>
  <c r="G30" i="1"/>
  <c r="H54" i="1"/>
  <c r="I54" i="1" s="1"/>
  <c r="J54" i="1" s="1"/>
  <c r="K54" i="1" s="1"/>
  <c r="G54" i="1"/>
  <c r="H51" i="1"/>
  <c r="I51" i="1" s="1"/>
  <c r="J51" i="1" s="1"/>
  <c r="K51" i="1" s="1"/>
  <c r="G51" i="1"/>
  <c r="H29" i="1"/>
  <c r="I29" i="1" s="1"/>
  <c r="J29" i="1" s="1"/>
  <c r="K29" i="1" s="1"/>
  <c r="G29" i="1"/>
  <c r="H53" i="1"/>
  <c r="I53" i="1" s="1"/>
  <c r="J53" i="1" s="1"/>
  <c r="K53" i="1" s="1"/>
  <c r="G53" i="1"/>
  <c r="H47" i="1"/>
  <c r="I47" i="1" s="1"/>
  <c r="J47" i="1" s="1"/>
  <c r="K47" i="1" s="1"/>
  <c r="G47" i="1"/>
  <c r="H35" i="1"/>
  <c r="I35" i="1" s="1"/>
  <c r="J35" i="1" s="1"/>
  <c r="K35" i="1" s="1"/>
  <c r="G35" i="1"/>
  <c r="H15" i="1"/>
  <c r="I15" i="1" s="1"/>
  <c r="J15" i="1" s="1"/>
  <c r="K15" i="1" s="1"/>
  <c r="G15" i="1"/>
  <c r="H34" i="1"/>
  <c r="I34" i="1" s="1"/>
  <c r="J34" i="1" s="1"/>
  <c r="K34" i="1" s="1"/>
  <c r="G34" i="1"/>
  <c r="H19" i="1"/>
  <c r="I19" i="1" s="1"/>
  <c r="J19" i="1" s="1"/>
  <c r="K19" i="1" s="1"/>
  <c r="G19" i="1"/>
  <c r="H60" i="1"/>
  <c r="I60" i="1" s="1"/>
  <c r="J60" i="1" s="1"/>
  <c r="K60" i="1" s="1"/>
  <c r="G60" i="1"/>
  <c r="H24" i="1"/>
  <c r="I24" i="1" s="1"/>
  <c r="J24" i="1" s="1"/>
  <c r="K24" i="1" s="1"/>
  <c r="G24" i="1"/>
  <c r="H13" i="1"/>
  <c r="I13" i="1" s="1"/>
  <c r="J13" i="1" s="1"/>
  <c r="K13" i="1" s="1"/>
  <c r="G13" i="1"/>
  <c r="H22" i="1"/>
  <c r="I22" i="1" s="1"/>
  <c r="J22" i="1" s="1"/>
  <c r="K22" i="1" s="1"/>
  <c r="G22" i="1"/>
  <c r="H27" i="1"/>
  <c r="I27" i="1" s="1"/>
  <c r="J27" i="1" s="1"/>
  <c r="K27" i="1" s="1"/>
  <c r="G27" i="1"/>
  <c r="H10" i="1"/>
  <c r="I10" i="1" s="1"/>
  <c r="J10" i="1" s="1"/>
  <c r="K10" i="1" s="1"/>
  <c r="G10" i="1"/>
  <c r="I38" i="1"/>
  <c r="J38" i="1" s="1"/>
  <c r="K38" i="1" s="1"/>
  <c r="H38" i="1"/>
  <c r="G38" i="1"/>
  <c r="I46" i="1"/>
  <c r="J46" i="1" s="1"/>
  <c r="K46" i="1" s="1"/>
  <c r="H46" i="1"/>
  <c r="G46" i="1"/>
  <c r="H44" i="1"/>
  <c r="I44" i="1" s="1"/>
  <c r="J44" i="1" s="1"/>
  <c r="K44" i="1" s="1"/>
  <c r="G44" i="1"/>
  <c r="H62" i="1"/>
  <c r="I62" i="1" s="1"/>
  <c r="J62" i="1" s="1"/>
  <c r="K62" i="1" s="1"/>
  <c r="G62" i="1"/>
  <c r="H17" i="1"/>
  <c r="I17" i="1" s="1"/>
  <c r="J17" i="1" s="1"/>
  <c r="K17" i="1" s="1"/>
  <c r="G17" i="1"/>
  <c r="I11" i="1"/>
  <c r="J11" i="1" s="1"/>
  <c r="K11" i="1" s="1"/>
  <c r="H11" i="1"/>
  <c r="G11" i="1"/>
  <c r="H55" i="1"/>
  <c r="I55" i="1" s="1"/>
  <c r="J55" i="1" s="1"/>
  <c r="K55" i="1" s="1"/>
  <c r="G55" i="1"/>
  <c r="E55" i="1"/>
  <c r="B7" i="1"/>
  <c r="I6" i="1"/>
  <c r="L23" i="1" s="1"/>
  <c r="B6" i="1"/>
  <c r="L46" i="1" l="1"/>
  <c r="L12" i="1"/>
  <c r="L54" i="1"/>
  <c r="L36" i="1"/>
  <c r="L11" i="1"/>
  <c r="L21" i="1"/>
  <c r="L44" i="1"/>
  <c r="L22" i="1"/>
  <c r="L16" i="1"/>
  <c r="L19" i="1"/>
  <c r="L31" i="1"/>
  <c r="L14" i="1"/>
  <c r="L57" i="1"/>
  <c r="L49" i="1"/>
  <c r="L60" i="1"/>
  <c r="L47" i="1"/>
  <c r="L51" i="1"/>
  <c r="L50" i="1"/>
  <c r="L33" i="1"/>
  <c r="L48" i="1"/>
  <c r="L39" i="1"/>
  <c r="L45" i="1"/>
  <c r="I7" i="1"/>
  <c r="M22" i="1" s="1"/>
  <c r="N22" i="1" s="1"/>
  <c r="E22" i="1" s="1"/>
  <c r="L27" i="1"/>
  <c r="L35" i="1"/>
  <c r="L56" i="1"/>
  <c r="L17" i="1"/>
  <c r="L13" i="1"/>
  <c r="L53" i="1"/>
  <c r="L37" i="1"/>
  <c r="L32" i="1"/>
  <c r="L59" i="1"/>
  <c r="L10" i="1"/>
  <c r="L28" i="1"/>
  <c r="L62" i="1"/>
  <c r="L24" i="1"/>
  <c r="L29" i="1"/>
  <c r="L26" i="1"/>
  <c r="L41" i="1"/>
  <c r="L43" i="1"/>
  <c r="L20" i="1"/>
  <c r="L40" i="1"/>
  <c r="L18" i="1"/>
  <c r="L61" i="1"/>
  <c r="L15" i="1"/>
  <c r="L55" i="1"/>
  <c r="L25" i="1"/>
  <c r="L42" i="1"/>
  <c r="L38" i="1"/>
  <c r="L34" i="1"/>
  <c r="L30" i="1"/>
  <c r="L58" i="1"/>
  <c r="L52" i="1"/>
  <c r="M33" i="1" l="1"/>
  <c r="N33" i="1" s="1"/>
  <c r="E33" i="1" s="1"/>
  <c r="M44" i="1"/>
  <c r="N44" i="1" s="1"/>
  <c r="E44" i="1" s="1"/>
  <c r="M53" i="1"/>
  <c r="N53" i="1" s="1"/>
  <c r="E53" i="1" s="1"/>
  <c r="M52" i="1"/>
  <c r="M57" i="1"/>
  <c r="N57" i="1" s="1"/>
  <c r="E57" i="1" s="1"/>
  <c r="M17" i="1"/>
  <c r="N17" i="1" s="1"/>
  <c r="E17" i="1" s="1"/>
  <c r="M42" i="1"/>
  <c r="M39" i="1"/>
  <c r="N39" i="1" s="1"/>
  <c r="E39" i="1" s="1"/>
  <c r="M40" i="1"/>
  <c r="N40" i="1" s="1"/>
  <c r="E40" i="1" s="1"/>
  <c r="N10" i="1"/>
  <c r="E10" i="1" s="1"/>
  <c r="M19" i="1"/>
  <c r="N19" i="1" s="1"/>
  <c r="E19" i="1" s="1"/>
  <c r="M47" i="1"/>
  <c r="N47" i="1" s="1"/>
  <c r="E47" i="1" s="1"/>
  <c r="M41" i="1"/>
  <c r="N41" i="1" s="1"/>
  <c r="E41" i="1" s="1"/>
  <c r="M60" i="1"/>
  <c r="N60" i="1" s="1"/>
  <c r="E60" i="1" s="1"/>
  <c r="M32" i="1"/>
  <c r="M27" i="1"/>
  <c r="N27" i="1" s="1"/>
  <c r="E27" i="1" s="1"/>
  <c r="M14" i="1"/>
  <c r="N14" i="1" s="1"/>
  <c r="E14" i="1" s="1"/>
  <c r="M61" i="1"/>
  <c r="M28" i="1"/>
  <c r="N28" i="1" s="1"/>
  <c r="E28" i="1" s="1"/>
  <c r="M18" i="1"/>
  <c r="M38" i="1"/>
  <c r="N38" i="1" s="1"/>
  <c r="E38" i="1" s="1"/>
  <c r="N42" i="1"/>
  <c r="E42" i="1" s="1"/>
  <c r="M36" i="1"/>
  <c r="N36" i="1" s="1"/>
  <c r="E36" i="1" s="1"/>
  <c r="N32" i="1"/>
  <c r="E32" i="1" s="1"/>
  <c r="M49" i="1"/>
  <c r="N49" i="1" s="1"/>
  <c r="E49" i="1" s="1"/>
  <c r="M62" i="1"/>
  <c r="N62" i="1" s="1"/>
  <c r="E62" i="1" s="1"/>
  <c r="M15" i="1"/>
  <c r="N15" i="1" s="1"/>
  <c r="E15" i="1" s="1"/>
  <c r="M50" i="1"/>
  <c r="N50" i="1" s="1"/>
  <c r="E50" i="1" s="1"/>
  <c r="M43" i="1"/>
  <c r="N43" i="1" s="1"/>
  <c r="E43" i="1" s="1"/>
  <c r="M54" i="1"/>
  <c r="N54" i="1" s="1"/>
  <c r="E54" i="1" s="1"/>
  <c r="M59" i="1"/>
  <c r="N59" i="1" s="1"/>
  <c r="E59" i="1" s="1"/>
  <c r="M56" i="1"/>
  <c r="N56" i="1" s="1"/>
  <c r="E56" i="1" s="1"/>
  <c r="N26" i="1"/>
  <c r="E26" i="1" s="1"/>
  <c r="N37" i="1"/>
  <c r="E37" i="1" s="1"/>
  <c r="M23" i="1"/>
  <c r="N23" i="1" s="1"/>
  <c r="E23" i="1" s="1"/>
  <c r="M13" i="1"/>
  <c r="N13" i="1" s="1"/>
  <c r="E13" i="1" s="1"/>
  <c r="M58" i="1"/>
  <c r="M35" i="1"/>
  <c r="N35" i="1" s="1"/>
  <c r="E35" i="1" s="1"/>
  <c r="M51" i="1"/>
  <c r="N51" i="1" s="1"/>
  <c r="E51" i="1" s="1"/>
  <c r="M45" i="1"/>
  <c r="N45" i="1" s="1"/>
  <c r="E45" i="1" s="1"/>
  <c r="M11" i="1"/>
  <c r="N11" i="1" s="1"/>
  <c r="E11" i="1" s="1"/>
  <c r="M29" i="1"/>
  <c r="N29" i="1" s="1"/>
  <c r="E29" i="1" s="1"/>
  <c r="N52" i="1"/>
  <c r="E52" i="1" s="1"/>
  <c r="M37" i="1"/>
  <c r="M46" i="1"/>
  <c r="N46" i="1" s="1"/>
  <c r="E46" i="1" s="1"/>
  <c r="M34" i="1"/>
  <c r="N34" i="1" s="1"/>
  <c r="E34" i="1" s="1"/>
  <c r="M25" i="1"/>
  <c r="N25" i="1" s="1"/>
  <c r="E25" i="1" s="1"/>
  <c r="N58" i="1"/>
  <c r="E58" i="1" s="1"/>
  <c r="N61" i="1"/>
  <c r="E61" i="1" s="1"/>
  <c r="M12" i="1"/>
  <c r="N12" i="1" s="1"/>
  <c r="E12" i="1" s="1"/>
  <c r="M31" i="1"/>
  <c r="N31" i="1" s="1"/>
  <c r="E31" i="1" s="1"/>
  <c r="M16" i="1"/>
  <c r="N16" i="1" s="1"/>
  <c r="E16" i="1" s="1"/>
  <c r="M26" i="1"/>
  <c r="M24" i="1"/>
  <c r="N24" i="1" s="1"/>
  <c r="E24" i="1" s="1"/>
  <c r="N18" i="1"/>
  <c r="E18" i="1" s="1"/>
  <c r="M20" i="1"/>
  <c r="N20" i="1" s="1"/>
  <c r="E20" i="1" s="1"/>
  <c r="M48" i="1"/>
  <c r="N48" i="1" s="1"/>
  <c r="E48" i="1" s="1"/>
  <c r="M55" i="1"/>
  <c r="N55" i="1" s="1"/>
  <c r="M10" i="1"/>
  <c r="M30" i="1"/>
  <c r="N30" i="1" s="1"/>
  <c r="E30" i="1" s="1"/>
  <c r="M21" i="1"/>
  <c r="N21" i="1" s="1"/>
  <c r="E21" i="1" s="1"/>
</calcChain>
</file>

<file path=xl/sharedStrings.xml><?xml version="1.0" encoding="utf-8"?>
<sst xmlns="http://schemas.openxmlformats.org/spreadsheetml/2006/main" count="227" uniqueCount="142">
  <si>
    <t>Table ID:</t>
  </si>
  <si>
    <t>R1253</t>
  </si>
  <si>
    <t>Table Name:</t>
  </si>
  <si>
    <t>DIVORCE RATE PER 1,000 WOMEN 15 YEARS AND OVER (DIVORCES IN THE LAST YEAR PER 1,000 WOMEN)</t>
  </si>
  <si>
    <t>Select a Geography:</t>
  </si>
  <si>
    <t>United States</t>
  </si>
  <si>
    <t xml:space="preserve">   &lt;--- SELECT YOUR GEOGRAPHY</t>
  </si>
  <si>
    <t>90% Confidence Level</t>
  </si>
  <si>
    <t>Estimate:</t>
  </si>
  <si>
    <t xml:space="preserve">  The Estimate and MOE are automatically </t>
  </si>
  <si>
    <t>Estimate for Stat Testing</t>
  </si>
  <si>
    <t>Margin of Error:</t>
  </si>
  <si>
    <t xml:space="preserve">  filled in once Geography is selected.</t>
  </si>
  <si>
    <t>SE for Stat Testing</t>
  </si>
  <si>
    <t>RANK</t>
  </si>
  <si>
    <t>GEOGRAPHY</t>
  </si>
  <si>
    <t>ESTIMATE</t>
  </si>
  <si>
    <t>MARGIN_OF_ERROR</t>
  </si>
  <si>
    <t>STATISTICAL_SIGNIFICANCE</t>
  </si>
  <si>
    <t>LENGTH_OF_MOE</t>
  </si>
  <si>
    <t>CHECK_FOR_PLUS_MINUS</t>
  </si>
  <si>
    <t>REMOVE_PLUS_MINUS</t>
  </si>
  <si>
    <t>STANDARD_ERROR</t>
  </si>
  <si>
    <t>DIFFERENCE</t>
  </si>
  <si>
    <t>SE_DIFFERENCE</t>
  </si>
  <si>
    <t>Z_SCORE</t>
  </si>
  <si>
    <t>LIST_of_GEOGRAPHIES_IN_ALPHA_ORDER</t>
  </si>
  <si>
    <t>+/-0.1</t>
  </si>
  <si>
    <t>Alaska</t>
  </si>
  <si>
    <t>+/-3.4</t>
  </si>
  <si>
    <t>Alabama</t>
  </si>
  <si>
    <t>Delaware</t>
  </si>
  <si>
    <t>+/-3.8</t>
  </si>
  <si>
    <t>Wyoming</t>
  </si>
  <si>
    <t>+/-3.6</t>
  </si>
  <si>
    <t>Arizona</t>
  </si>
  <si>
    <t>North Dakota</t>
  </si>
  <si>
    <t>+/-4.6</t>
  </si>
  <si>
    <t>Arkansas</t>
  </si>
  <si>
    <t>Oklahoma</t>
  </si>
  <si>
    <t>+/-1.1</t>
  </si>
  <si>
    <t>California</t>
  </si>
  <si>
    <t>Nevada</t>
  </si>
  <si>
    <t>+/-1.6</t>
  </si>
  <si>
    <t>Colorado</t>
  </si>
  <si>
    <t>+/-1.2</t>
  </si>
  <si>
    <t>Connecticut</t>
  </si>
  <si>
    <t>Kentucky</t>
  </si>
  <si>
    <t>Idaho</t>
  </si>
  <si>
    <t>+/-1.8</t>
  </si>
  <si>
    <t>District of Columbia</t>
  </si>
  <si>
    <t>Florida</t>
  </si>
  <si>
    <t>Indiana</t>
  </si>
  <si>
    <t>+/-1.0</t>
  </si>
  <si>
    <t>Georgia</t>
  </si>
  <si>
    <t>West Virginia</t>
  </si>
  <si>
    <t>+/-1.9</t>
  </si>
  <si>
    <t>Hawaii</t>
  </si>
  <si>
    <t>+/-0.6</t>
  </si>
  <si>
    <t>Mississippi</t>
  </si>
  <si>
    <t>Illinois</t>
  </si>
  <si>
    <t>Missouri</t>
  </si>
  <si>
    <t>Iowa</t>
  </si>
  <si>
    <t>Oregon</t>
  </si>
  <si>
    <t>Kansas</t>
  </si>
  <si>
    <t>Tennessee</t>
  </si>
  <si>
    <t>Maine</t>
  </si>
  <si>
    <t>+/-2.3</t>
  </si>
  <si>
    <t>Louisiana</t>
  </si>
  <si>
    <t>South Carolina</t>
  </si>
  <si>
    <t>+/-1.3</t>
  </si>
  <si>
    <t>Texas</t>
  </si>
  <si>
    <t>+/-0.5</t>
  </si>
  <si>
    <t>Maryland</t>
  </si>
  <si>
    <t>Massachusetts</t>
  </si>
  <si>
    <t>+/-0.8</t>
  </si>
  <si>
    <t>Michigan</t>
  </si>
  <si>
    <t>Utah</t>
  </si>
  <si>
    <t>Minnesota</t>
  </si>
  <si>
    <t>Nebraska</t>
  </si>
  <si>
    <t>+/-1.4</t>
  </si>
  <si>
    <t>Montana</t>
  </si>
  <si>
    <t>+/-0.9</t>
  </si>
  <si>
    <t>+/-2.0</t>
  </si>
  <si>
    <t>Virginia</t>
  </si>
  <si>
    <t>+/-0.7</t>
  </si>
  <si>
    <t>New Hampshire</t>
  </si>
  <si>
    <t>New Jersey</t>
  </si>
  <si>
    <t>New Mexico</t>
  </si>
  <si>
    <t>+/-0.3</t>
  </si>
  <si>
    <t>New York</t>
  </si>
  <si>
    <t>North Carolina</t>
  </si>
  <si>
    <t>+/-1.7</t>
  </si>
  <si>
    <t>Rhode Island</t>
  </si>
  <si>
    <t>Ohio</t>
  </si>
  <si>
    <t>South Dakota</t>
  </si>
  <si>
    <t>+/-2.6</t>
  </si>
  <si>
    <t>Pennsylvania</t>
  </si>
  <si>
    <t>Washington</t>
  </si>
  <si>
    <t>Vermont</t>
  </si>
  <si>
    <t>Wisconsin</t>
  </si>
  <si>
    <t>Puerto Rico</t>
  </si>
  <si>
    <t>Source: U.S. Census Bureau, 2023 American Community Survey 1-Year Estimates</t>
  </si>
  <si>
    <r>
      <t xml:space="preserve">Information about the American Community Survey (ACS) can be found on the </t>
    </r>
    <r>
      <rPr>
        <u/>
        <sz val="11"/>
        <color theme="4" tint="-0.249977111117893"/>
        <rFont val="Calibri"/>
        <family val="2"/>
        <scheme val="minor"/>
      </rPr>
      <t>ACS website</t>
    </r>
    <r>
      <rPr>
        <sz val="11"/>
        <color theme="1"/>
        <rFont val="Calibri"/>
        <family val="2"/>
        <scheme val="minor"/>
      </rPr>
      <t xml:space="preserve">. </t>
    </r>
  </si>
  <si>
    <r>
      <t xml:space="preserve">Supporting documentation including code lists, subject definitions, data accuracy, and statistical testing, and a full list of ACS tables and table shells (without estimates) can be found on the </t>
    </r>
    <r>
      <rPr>
        <u/>
        <sz val="11"/>
        <color theme="4" tint="-0.249977111117893"/>
        <rFont val="Calibri"/>
        <family val="2"/>
        <scheme val="minor"/>
      </rPr>
      <t>Technical Documentation</t>
    </r>
    <r>
      <rPr>
        <sz val="11"/>
        <color theme="1"/>
        <rFont val="Calibri"/>
        <family val="2"/>
        <scheme val="minor"/>
      </rPr>
      <t xml:space="preserve"> section of the ACS website.</t>
    </r>
  </si>
  <si>
    <r>
      <t xml:space="preserve">Sample size and data quality measures (including coverage rates, allocation rates, and response rates) can be found on the American Community Survey website in the </t>
    </r>
    <r>
      <rPr>
        <u/>
        <sz val="11"/>
        <color theme="4" tint="-0.249977111117893"/>
        <rFont val="Calibri"/>
        <family val="2"/>
        <scheme val="minor"/>
      </rPr>
      <t>Methodology</t>
    </r>
    <r>
      <rPr>
        <sz val="11"/>
        <color theme="1"/>
        <rFont val="Calibri"/>
        <family val="2"/>
        <scheme val="minor"/>
      </rPr>
      <t xml:space="preserve"> section.</t>
    </r>
  </si>
  <si>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</si>
  <si>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r>
      <t xml:space="preserve">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t>
    </r>
    <r>
      <rPr>
        <u/>
        <sz val="11"/>
        <color theme="4" tint="-0.249977111117893"/>
        <rFont val="Calibri"/>
        <family val="2"/>
        <scheme val="minor"/>
      </rPr>
      <t>ACS Technical Documentation</t>
    </r>
    <r>
      <rPr>
        <sz val="11"/>
        <color theme="1"/>
        <rFont val="Calibri"/>
        <family val="2"/>
        <scheme val="minor"/>
      </rPr>
      <t>). The effect of nonsampling error is not represented in these tables.</t>
    </r>
  </si>
  <si>
    <r>
      <t xml:space="preserve">ACS data generally reflect the geographic boundaries of legal and statistical areas as of January 1 of the estimate year. For more information, see </t>
    </r>
    <r>
      <rPr>
        <u/>
        <sz val="11"/>
        <color theme="4"/>
        <rFont val="Calibri"/>
        <family val="2"/>
        <scheme val="minor"/>
      </rPr>
      <t>Geography Boundaries by Year</t>
    </r>
  </si>
  <si>
    <r>
      <t xml:space="preserve">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t>
    </r>
    <r>
      <rPr>
        <u/>
        <sz val="11"/>
        <color theme="4"/>
        <rFont val="Calibri"/>
        <family val="2"/>
        <scheme val="minor"/>
      </rPr>
      <t>Comparing ACS Data</t>
    </r>
  </si>
  <si>
    <t>Divorce estimates may vary from the divorce data released by the National Center for Health Statistics (NCHS) because of differences in methodology and data collection. NCHS uses information collected on divorce decrees from states providing them. From these administrative records, NCHS then publishes information about couples who divorced in a calendar year. In contrast, the ACS collects survey-based reports from individuals as to whether or not they divorced in the last 12 months. We recommend using caution when comparing the NCHS estimates to the ACS estimates of divorces.</t>
  </si>
  <si>
    <t>Explanation of Symbols:</t>
  </si>
  <si>
    <t>-</t>
  </si>
  <si>
    <t>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t>
  </si>
  <si>
    <t>N</t>
  </si>
  <si>
    <t>The estimate or margin of error cannot be displayed because there were an insufficient number of sample cases in the selected geographic area.</t>
  </si>
  <si>
    <t>(X)</t>
  </si>
  <si>
    <t>The estimate or margin of error is not applicable or not available.</t>
  </si>
  <si>
    <t>median-</t>
  </si>
  <si>
    <t>The median falls in the lowest interval of an open-ended distribution (for example "2,500-")</t>
  </si>
  <si>
    <t>median+</t>
  </si>
  <si>
    <t>The median falls in the highest interval of an open-ended distribution (for example "250,000+").</t>
  </si>
  <si>
    <t>**</t>
  </si>
  <si>
    <t>The margin of error could not be computed because there were an insufficient number of sample observations.</t>
  </si>
  <si>
    <t>***</t>
  </si>
  <si>
    <t>The margin of error could not be computed because the median falls in the lowest interval or highest interval of an open-ended distribution.</t>
  </si>
  <si>
    <t>*****</t>
  </si>
  <si>
    <t>A margin of error is not appropriate because the corresponding estimate is controlled to an independent population or housing estimate. Effectively, the corresponding estimate has no sampling error and the margin of error may be treated as zero.</t>
  </si>
  <si>
    <t>Read Me:</t>
  </si>
  <si>
    <t>The Ranking tables allow data users to compare national and state estimates to each other for selected American Community Survey (ACS) estimates.  In addition, the results for the statistical testing is also provided so that data users may determine whether a difference between two areas is statistically significant.  The current dissemination platform for ACS, data.census.gov, currently does not have this functionality.    Therefore, the ACS Ranking tables are released in this tool.  Ranking tables are available on the FTP site.</t>
  </si>
  <si>
    <t>The ACS dissemination platform, data.census.gov, is located here:</t>
  </si>
  <si>
    <t>https://data.census.gov/</t>
  </si>
  <si>
    <t>What is data.census.gov?</t>
  </si>
  <si>
    <t>https://www.census.gov/data/what-is-data-census-gov.html</t>
  </si>
  <si>
    <t>Tutorials on data.census.gov:</t>
  </si>
  <si>
    <t>https://www.census.gov/data/what-is-data-census-gov/guidance-for-data-users/video-tutorials.html</t>
  </si>
  <si>
    <t>Webinars on how to use data.census.gov:</t>
  </si>
  <si>
    <t>https://www.census.gov/data/what-is-data-census-gov/guidance-for-data-users/webinars.html</t>
  </si>
  <si>
    <t>Explanation of this spreadsheet:</t>
  </si>
  <si>
    <t>Ranking tables display estimates for the Nation, 50 states, the District of Columbia, and Puerto Rico.  Statistical testing is also available to allow data users to compare a state against the other geographies.  
To use, simply select a geography from the "Select a Geography" cell (highlighted in blue).  Note, if you click on the blue cell, a drop down arrow will appear on the right hand side of the cell, allowing you to choose a geography.  The estimate and margin of error (in the orange boxes) will automatically update, as will the column labelled "Statistical Significance".  Any geographies that are not significantly different will change to say "Not Significantly Different" and will be highlighted in light red.  The geography selected will say "Geography Selected" and will be gray.  Note that ACS data uses a 90% confidence level margin of error.</t>
  </si>
  <si>
    <t>A list of the Ranking Tables may be found here:</t>
  </si>
  <si>
    <t>https://www.census.gov/acs/www/data/data-tables-and-tools/ranking-tables/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</si>
</sst>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6" x14ac:knownFonts="1">
    <font>
      <sz val="11"/>
      <color theme="1"/>
      <name val="Calibri"/>
      <family val="2"/>
      <scheme val="minor"/>
    </font>
    <font>
      <b/>
      <sz val="11"/>
      <color theme="1"/>
      <name val="Calibri"/>
      <family val="2"/>
      <scheme val="minor"/>
    </font>
    <font>
      <u/>
      <sz val="11"/>
      <color theme="10"/>
      <name val="Calibri"/>
      <family val="2"/>
      <scheme val="minor"/>
    </font>
    <font>
      <u/>
      <sz val="11"/>
      <color theme="4" tint="-0.249977111117893"/>
      <name val="Calibri"/>
      <family val="2"/>
      <scheme val="minor"/>
    </font>
    <font>
      <u/>
      <sz val="11"/>
      <color theme="4"/>
      <name val="Calibri"/>
      <family val="2"/>
      <scheme val="minor"/>
    </font>
    <font>
      <sz val="9"/>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1" fillId="0" borderId="0" xfId="0" applyFont="1" applyAlignment="1" applyProtection="1">
      <alignment horizontal="right"/>
      <protection locked="0"/>
    </xf>
    <xf numFmtId="2" fontId="0" fillId="0" borderId="0" xfId="0" applyNumberFormat="1"/>
    <xf numFmtId="0" fontId="1" fillId="0" borderId="0" xfId="0" applyFont="1" applyAlignment="1">
      <alignment horizontal="right"/>
    </xf>
    <xf numFmtId="49" fontId="1" fillId="0" borderId="0" xfId="0" applyNumberFormat="1" applyFont="1" applyAlignment="1">
      <alignment horizontal="right"/>
    </xf>
    <xf numFmtId="0" fontId="0" fillId="2" borderId="1" xfId="0" applyFill="1" applyBorder="1" applyProtection="1">
      <protection locked="0"/>
    </xf>
    <xf numFmtId="0" fontId="1" fillId="3" borderId="0" xfId="0" applyFont="1" applyFill="1"/>
    <xf numFmtId="0" fontId="0" fillId="3" borderId="0" xfId="0" applyFill="1"/>
    <xf numFmtId="0" fontId="1" fillId="0" borderId="0" xfId="0" applyFont="1"/>
    <xf numFmtId="164" fontId="0" fillId="4" borderId="2" xfId="0" applyNumberFormat="1" applyFill="1" applyBorder="1"/>
    <xf numFmtId="2" fontId="1" fillId="0" borderId="0" xfId="0" applyNumberFormat="1" applyFont="1"/>
    <xf numFmtId="0" fontId="0" fillId="4" borderId="3" xfId="0" applyFill="1" applyBorder="1" applyAlignment="1">
      <alignment horizontal="right"/>
    </xf>
    <xf numFmtId="165" fontId="0" fillId="0" borderId="0" xfId="0" applyNumberFormat="1"/>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0" fillId="2" borderId="6" xfId="0" applyFill="1" applyBorder="1"/>
    <xf numFmtId="0" fontId="0" fillId="2" borderId="0" xfId="0" applyFill="1"/>
    <xf numFmtId="164" fontId="0" fillId="2" borderId="0" xfId="0" applyNumberFormat="1" applyFill="1"/>
    <xf numFmtId="0" fontId="0" fillId="2" borderId="0" xfId="0" applyFill="1" applyAlignment="1">
      <alignment horizontal="center"/>
    </xf>
    <xf numFmtId="0" fontId="0" fillId="0" borderId="7" xfId="0" applyBorder="1"/>
    <xf numFmtId="0" fontId="0" fillId="2" borderId="0" xfId="0" quotePrefix="1" applyFill="1" applyAlignment="1">
      <alignment horizontal="center"/>
    </xf>
    <xf numFmtId="0" fontId="0" fillId="2" borderId="8" xfId="0" applyFill="1" applyBorder="1"/>
    <xf numFmtId="0" fontId="0" fillId="2" borderId="9" xfId="0" applyFill="1" applyBorder="1"/>
    <xf numFmtId="164" fontId="0" fillId="2" borderId="9" xfId="0" applyNumberFormat="1" applyFill="1" applyBorder="1"/>
    <xf numFmtId="0" fontId="0" fillId="2" borderId="9" xfId="0" applyFill="1" applyBorder="1" applyAlignment="1">
      <alignment horizontal="center"/>
    </xf>
    <xf numFmtId="0" fontId="0" fillId="0" borderId="3" xfId="0" applyBorder="1"/>
    <xf numFmtId="0" fontId="0" fillId="0" borderId="0" xfId="0" applyAlignment="1">
      <alignment wrapText="1"/>
    </xf>
    <xf numFmtId="0" fontId="0" fillId="0" borderId="0" xfId="0" applyAlignment="1">
      <alignment vertical="top" wrapText="1"/>
    </xf>
    <xf numFmtId="0" fontId="1" fillId="0" borderId="0" xfId="0" applyFont="1" applyAlignment="1">
      <alignment vertical="top" wrapText="1"/>
    </xf>
    <xf numFmtId="0" fontId="0" fillId="0" borderId="0" xfId="0" applyAlignment="1">
      <alignment vertical="center" wrapText="1"/>
    </xf>
    <xf numFmtId="0" fontId="2" fillId="0" borderId="0" xfId="1" applyAlignment="1">
      <alignment vertical="top" wrapText="1"/>
    </xf>
    <xf numFmtId="0" fontId="0" fillId="0" borderId="0" xfId="0" applyAlignment="1">
      <alignment wrapText="1"/>
    </xf>
    <xf numFmtId="0" fontId="0" fillId="0" borderId="0" xfId="0"/>
    <xf numFmtId="0" fontId="0" fillId="5" borderId="0" xfId="0" applyFill="1" applyAlignment="1">
      <alignment wrapText="1"/>
    </xf>
    <xf numFmtId="0" fontId="0" fillId="0" borderId="0" xfId="0" applyAlignment="1">
      <alignment vertical="top" wrapText="1"/>
    </xf>
    <xf numFmtId="0" fontId="5" fillId="0" borderId="0" xfId="0" applyFont="1" applyAlignment="1">
      <alignment vertical="top" wrapText="1"/>
    </xf>
    <xf numFmtId="0" fontId="0" fillId="2" borderId="0" xfId="0" applyFill="1" applyBorder="1"/>
    <xf numFmtId="164" fontId="0" fillId="2" borderId="0" xfId="0" applyNumberFormat="1" applyFill="1" applyBorder="1"/>
    <xf numFmtId="0" fontId="0" fillId="2" borderId="0" xfId="0" applyFill="1" applyBorder="1" applyAlignment="1">
      <alignment horizontal="center"/>
    </xf>
  </cellXfs>
  <cellStyles count="2">
    <cellStyle name="Hyperlink" xfId="1" builtinId="8"/>
    <cellStyle name="Normal" xfId="0" builtinId="0"/>
  </cellStyles>
  <dxfs count="5">
    <dxf>
      <fill>
        <patternFill>
          <bgColor theme="4" tint="0.39994506668294322"/>
        </patternFill>
      </fill>
    </dxf>
    <dxf>
      <font>
        <color rgb="FF9C0006"/>
      </font>
      <fill>
        <patternFill>
          <bgColor rgb="FFFFC7CE"/>
        </patternFill>
      </fill>
    </dxf>
    <dxf>
      <fill>
        <patternFill>
          <bgColor theme="0" tint="-0.24994659260841701"/>
        </patternFill>
      </fill>
    </dxf>
    <dxf>
      <fill>
        <patternFill>
          <bgColor theme="7"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ensus.gov/programs-surveys/acs/guidance/comparing-acs-data.html" TargetMode="External"/><Relationship Id="rId1" Type="http://schemas.openxmlformats.org/officeDocument/2006/relationships/hyperlink" Target="https://www.census.gov/programs-surveys/acs/geography-acs/geography-boundaries-by-year.html" TargetMode="External"/></Relationships>
</file>

<file path=xl/drawings/drawing1.xml><?xml version="1.0" encoding="utf-8"?>
<xdr:wsDr xmlns:xdr="http://schemas.openxmlformats.org/drawingml/2006/spreadsheetDrawing" xmlns:a="http://schemas.openxmlformats.org/drawingml/2006/main">
  <xdr:twoCellAnchor>
    <xdr:from>
      <xdr:col>17</xdr:col>
      <xdr:colOff>25400</xdr:colOff>
      <xdr:row>70</xdr:row>
      <xdr:rowOff>228600</xdr:rowOff>
    </xdr:from>
    <xdr:to>
      <xdr:col>20</xdr:col>
      <xdr:colOff>6350</xdr:colOff>
      <xdr:row>70</xdr:row>
      <xdr:rowOff>361950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7330FC6-1F80-4071-825A-AB738F464FEA}"/>
            </a:ext>
          </a:extLst>
        </xdr:cNvPr>
        <xdr:cNvSpPr/>
      </xdr:nvSpPr>
      <xdr:spPr>
        <a:xfrm>
          <a:off x="8413750" y="14287500"/>
          <a:ext cx="1809750" cy="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1028700</xdr:colOff>
      <xdr:row>71</xdr:row>
      <xdr:rowOff>393700</xdr:rowOff>
    </xdr:from>
    <xdr:to>
      <xdr:col>1</xdr:col>
      <xdr:colOff>641350</xdr:colOff>
      <xdr:row>71</xdr:row>
      <xdr:rowOff>546100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73965D4-BEAF-4C47-A3DE-13FFE7D4B5C2}"/>
            </a:ext>
          </a:extLst>
        </xdr:cNvPr>
        <xdr:cNvSpPr/>
      </xdr:nvSpPr>
      <xdr:spPr>
        <a:xfrm>
          <a:off x="1028700" y="14681200"/>
          <a:ext cx="118110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nsus.gov/programs-surveys/acs.html" TargetMode="External"/><Relationship Id="rId2" Type="http://schemas.openxmlformats.org/officeDocument/2006/relationships/hyperlink" Target="https://www.census.gov/acs/www/methodology/sample_size_and_data_quality/" TargetMode="External"/><Relationship Id="rId1" Type="http://schemas.openxmlformats.org/officeDocument/2006/relationships/hyperlink" Target="https://www.census.gov/programs-surveys/acs/technical-documentation.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ensus.gov/programs-surveys/acs/technical-documentation/code-lists.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ensus.gov/data/what-is-data-census-gov.html" TargetMode="External"/><Relationship Id="rId2" Type="http://schemas.openxmlformats.org/officeDocument/2006/relationships/hyperlink" Target="https://www.census.gov/acs/www/data/data-tables-and-tools/ranking-tables/" TargetMode="External"/><Relationship Id="rId1" Type="http://schemas.openxmlformats.org/officeDocument/2006/relationships/hyperlink" Target="https://data.census.gov/" TargetMode="External"/><Relationship Id="rId6" Type="http://schemas.openxmlformats.org/officeDocument/2006/relationships/printerSettings" Target="../printerSettings/printerSettings2.bin"/><Relationship Id="rId5" Type="http://schemas.openxmlformats.org/officeDocument/2006/relationships/hyperlink" Target="https://www.census.gov/data/what-is-data-census-gov/guidance-for-data-users/webinars.html" TargetMode="External"/><Relationship Id="rId4" Type="http://schemas.openxmlformats.org/officeDocument/2006/relationships/hyperlink" Target="https://www.census.gov/data/what-is-data-census-gov/guidance-for-data-users/video-tutorial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185B2-593B-498F-A5A6-981630B609FE}">
  <sheetPr codeName="Sheet40"/>
  <dimension ref="A1:Z83"/>
  <sheetViews>
    <sheetView tabSelected="1" zoomScaleNormal="100" workbookViewId="0">
      <pane ySplit="9" topLeftCell="A10" activePane="bottomLeft" state="frozen"/>
      <selection pane="bottomLeft" activeCell="A10" sqref="A10:XFD62"/>
    </sheetView>
  </sheetViews>
  <sheetFormatPr defaultRowHeight="14.25" x14ac:dyDescent="0.45"/>
  <cols>
    <col min="1" max="1" width="22.46484375" customWidth="1"/>
    <col min="2" max="2" width="18.73046875" bestFit="1" customWidth="1"/>
    <col min="3" max="3" width="11.796875" bestFit="1" customWidth="1"/>
    <col min="4" max="4" width="19" bestFit="1" customWidth="1"/>
    <col min="5" max="5" width="29.19921875" bestFit="1" customWidth="1"/>
    <col min="6" max="6" width="1.46484375" customWidth="1"/>
    <col min="7" max="7" width="9.73046875" hidden="1" customWidth="1"/>
    <col min="8" max="8" width="22.796875" hidden="1" customWidth="1"/>
    <col min="9" max="9" width="24.46484375" hidden="1" customWidth="1"/>
    <col min="10" max="10" width="16.46484375" hidden="1" customWidth="1"/>
    <col min="11" max="11" width="17.796875" style="2" hidden="1" customWidth="1"/>
    <col min="12" max="12" width="12" hidden="1" customWidth="1"/>
    <col min="13" max="13" width="14.73046875" hidden="1" customWidth="1"/>
    <col min="14" max="14" width="8.73046875" hidden="1" customWidth="1"/>
    <col min="15" max="15" width="38.796875" hidden="1" customWidth="1"/>
  </cols>
  <sheetData>
    <row r="1" spans="1:16" x14ac:dyDescent="0.45">
      <c r="A1" s="1" t="s">
        <v>0</v>
      </c>
      <c r="B1" t="s">
        <v>1</v>
      </c>
    </row>
    <row r="2" spans="1:16" x14ac:dyDescent="0.45">
      <c r="A2" s="3" t="s">
        <v>2</v>
      </c>
      <c r="B2" t="s">
        <v>3</v>
      </c>
    </row>
    <row r="3" spans="1:16" ht="14.65" thickBot="1" x14ac:dyDescent="0.5"/>
    <row r="4" spans="1:16" ht="14.65" thickBot="1" x14ac:dyDescent="0.5">
      <c r="A4" s="4" t="s">
        <v>4</v>
      </c>
      <c r="B4" s="5" t="s">
        <v>5</v>
      </c>
      <c r="C4" s="6" t="s">
        <v>6</v>
      </c>
      <c r="D4" s="7"/>
      <c r="H4" s="8" t="s">
        <v>7</v>
      </c>
      <c r="I4">
        <v>1.645</v>
      </c>
    </row>
    <row r="5" spans="1:16" ht="14.65" thickBot="1" x14ac:dyDescent="0.5">
      <c r="A5" s="4"/>
    </row>
    <row r="6" spans="1:16" x14ac:dyDescent="0.45">
      <c r="A6" s="4" t="s">
        <v>8</v>
      </c>
      <c r="B6" s="9">
        <f>VLOOKUP($B$4,$B$10:$D$62,2,FALSE)</f>
        <v>7.1</v>
      </c>
      <c r="C6" t="s">
        <v>9</v>
      </c>
      <c r="H6" s="8" t="s">
        <v>10</v>
      </c>
      <c r="I6">
        <f>VLOOKUP($B$4,$B$9:$K$62,6,FALSE)</f>
        <v>7.1</v>
      </c>
      <c r="K6" s="10"/>
    </row>
    <row r="7" spans="1:16" ht="14.65" thickBot="1" x14ac:dyDescent="0.5">
      <c r="A7" s="4" t="s">
        <v>11</v>
      </c>
      <c r="B7" s="11" t="str">
        <f>VLOOKUP($B$4,$B$10:$D$62,3,FALSE)</f>
        <v>+/-0.1</v>
      </c>
      <c r="C7" t="s">
        <v>12</v>
      </c>
      <c r="H7" s="8" t="s">
        <v>13</v>
      </c>
      <c r="I7" s="12">
        <f>VLOOKUP($B$4,$B$9:$K$62,10,FALSE)</f>
        <v>6.0790273556231005E-2</v>
      </c>
      <c r="K7" s="10"/>
    </row>
    <row r="8" spans="1:16" ht="14.65" thickBot="1" x14ac:dyDescent="0.5"/>
    <row r="9" spans="1:16" ht="14.65" thickBot="1" x14ac:dyDescent="0.5">
      <c r="A9" s="13" t="s">
        <v>14</v>
      </c>
      <c r="B9" s="14" t="s">
        <v>15</v>
      </c>
      <c r="C9" s="14" t="s">
        <v>16</v>
      </c>
      <c r="D9" s="14" t="s">
        <v>17</v>
      </c>
      <c r="E9" s="15" t="s">
        <v>18</v>
      </c>
      <c r="F9" s="8"/>
      <c r="G9" s="8" t="s">
        <v>16</v>
      </c>
      <c r="H9" s="8" t="s">
        <v>19</v>
      </c>
      <c r="I9" s="8" t="s">
        <v>20</v>
      </c>
      <c r="J9" s="8" t="s">
        <v>21</v>
      </c>
      <c r="K9" s="10" t="s">
        <v>22</v>
      </c>
      <c r="L9" s="8" t="s">
        <v>23</v>
      </c>
      <c r="M9" s="8" t="s">
        <v>24</v>
      </c>
      <c r="N9" s="8" t="s">
        <v>25</v>
      </c>
      <c r="O9" s="8" t="s">
        <v>26</v>
      </c>
      <c r="P9" s="8"/>
    </row>
    <row r="10" spans="1:16" x14ac:dyDescent="0.45">
      <c r="A10" s="16">
        <v>7</v>
      </c>
      <c r="B10" s="17" t="s">
        <v>30</v>
      </c>
      <c r="C10" s="18">
        <v>9.1999999999999993</v>
      </c>
      <c r="D10" s="19" t="s">
        <v>45</v>
      </c>
      <c r="E10" s="20" t="str">
        <f>IF($B$4=B10,"Geography Selected",
IF(AND(ISNUMBER(N10),ISNUMBER($I$4)),
IF(ABS(N10)&lt;=$I$4,"Not Significantly Different",
IF(ABS(N10)&gt;$I$4,"Significantly Different","Error - Both Z-score and Confidence Level are Numbers but Comparison Failed")),
IF(N10="NA","Statistical Test not applicable","N/A")
))</f>
        <v>Significantly Different</v>
      </c>
      <c r="G10">
        <f>IF(ISNUMBER(C10),C10,"NAN")</f>
        <v>9.1999999999999993</v>
      </c>
      <c r="H10">
        <f>LEN(TRIM(D10))</f>
        <v>6</v>
      </c>
      <c r="I10" t="str">
        <f>IF(H10&gt;=3,MID(TRIM(D10),1,3),"NO")</f>
        <v>+/-</v>
      </c>
      <c r="J10" t="str">
        <f>IF(TRIM(I10)="+/-",MID(TRIM(D10),4,H10-3),D10)</f>
        <v>1.2</v>
      </c>
      <c r="K10" s="2">
        <f>IF(TRIM(J10)="*****",0,IF(ISERROR(VALUE(J10)),"NA",VALUE(J10/$I$4)))</f>
        <v>0.72948328267477203</v>
      </c>
      <c r="L10" s="2">
        <f>IF(AND(ISNUMBER(G10),ISNUMBER($I$6)),$I$6-G10,"N/A")</f>
        <v>-2.0999999999999996</v>
      </c>
      <c r="M10" s="2">
        <f>IF(AND(ISNUMBER(K10),ISNUMBER($I$7)),SQRT(K10^2+($I$7)^2),"N/A")</f>
        <v>0.73201182849801194</v>
      </c>
      <c r="N10" s="2">
        <f>IF(AND(ISNUMBER(L10),ISNUMBER(M10),M10&lt;&gt;0),L10/M10,"NA")</f>
        <v>-2.8688061015474466</v>
      </c>
      <c r="O10" t="s">
        <v>46</v>
      </c>
    </row>
    <row r="11" spans="1:16" x14ac:dyDescent="0.45">
      <c r="A11" s="16">
        <v>1</v>
      </c>
      <c r="B11" s="17" t="s">
        <v>28</v>
      </c>
      <c r="C11" s="18">
        <v>12.5</v>
      </c>
      <c r="D11" s="21" t="s">
        <v>29</v>
      </c>
      <c r="E11" s="20" t="str">
        <f>IF($B$4=B11,"Geography Selected",
IF(AND(ISNUMBER(N11),ISNUMBER($I$4)),
IF(ABS(N11)&lt;=$I$4,"Not Significantly Different",
IF(ABS(N11)&gt;$I$4,"Significantly Different","Error - Both Z-score and Confidence Level are Numbers but Comparison Failed")),
IF(N11="NA","Statistical Test not applicable","N/A")
))</f>
        <v>Significantly Different</v>
      </c>
      <c r="G11">
        <f>IF(ISNUMBER(C11),C11,"NAN")</f>
        <v>12.5</v>
      </c>
      <c r="H11">
        <f>LEN(TRIM(D11))</f>
        <v>6</v>
      </c>
      <c r="I11" t="str">
        <f>IF(H11&gt;=3,MID(TRIM(D11),1,3),"NO")</f>
        <v>+/-</v>
      </c>
      <c r="J11" t="str">
        <f>IF(TRIM(I11)="+/-",MID(TRIM(D11),4,H11-3),D11)</f>
        <v>3.4</v>
      </c>
      <c r="K11" s="2">
        <f>IF(TRIM(J11)="*****",0,IF(ISERROR(VALUE(J11)),"NA",VALUE(J11/$I$4)))</f>
        <v>2.0668693009118542</v>
      </c>
      <c r="L11" s="2">
        <f>IF(AND(ISNUMBER(G11),ISNUMBER($I$6)),$I$6-G11,"N/A")</f>
        <v>-5.4</v>
      </c>
      <c r="M11" s="2">
        <f>IF(AND(ISNUMBER(K11),ISNUMBER($I$7)),SQRT(K11^2+($I$7)^2),"N/A")</f>
        <v>2.0677630822729425</v>
      </c>
      <c r="N11" s="2">
        <f>IF(AND(ISNUMBER(L11),ISNUMBER(M11),M11&lt;&gt;0),L11/M11,"NA")</f>
        <v>-2.6115177537961314</v>
      </c>
      <c r="O11" t="s">
        <v>30</v>
      </c>
    </row>
    <row r="12" spans="1:16" x14ac:dyDescent="0.45">
      <c r="A12" s="16">
        <v>25</v>
      </c>
      <c r="B12" s="17" t="s">
        <v>35</v>
      </c>
      <c r="C12" s="18">
        <v>7.4</v>
      </c>
      <c r="D12" s="19" t="s">
        <v>53</v>
      </c>
      <c r="E12" s="20" t="str">
        <f>IF($B$4=B12,"Geography Selected",
IF(AND(ISNUMBER(N12),ISNUMBER($I$4)),
IF(ABS(N12)&lt;=$I$4,"Not Significantly Different",
IF(ABS(N12)&gt;$I$4,"Significantly Different","Error - Both Z-score and Confidence Level are Numbers but Comparison Failed")),
IF(N12="NA","Statistical Test not applicable","N/A")
))</f>
        <v>Not Significantly Different</v>
      </c>
      <c r="G12">
        <f>IF(ISNUMBER(C12),C12,"NAN")</f>
        <v>7.4</v>
      </c>
      <c r="H12">
        <f>LEN(TRIM(D12))</f>
        <v>6</v>
      </c>
      <c r="I12" t="str">
        <f>IF(H12&gt;=3,MID(TRIM(D12),1,3),"NO")</f>
        <v>+/-</v>
      </c>
      <c r="J12" t="str">
        <f>IF(TRIM(I12)="+/-",MID(TRIM(D12),4,H12-3),D12)</f>
        <v>1.0</v>
      </c>
      <c r="K12" s="2">
        <f>IF(TRIM(J12)="*****",0,IF(ISERROR(VALUE(J12)),"NA",VALUE(J12/$I$4)))</f>
        <v>0.60790273556231</v>
      </c>
      <c r="L12" s="2">
        <f>IF(AND(ISNUMBER(G12),ISNUMBER($I$6)),$I$6-G12,"N/A")</f>
        <v>-0.30000000000000071</v>
      </c>
      <c r="M12" s="2">
        <f>IF(AND(ISNUMBER(K12),ISNUMBER($I$7)),SQRT(K12^2+($I$7)^2),"N/A")</f>
        <v>0.61093468821403585</v>
      </c>
      <c r="N12" s="2">
        <f>IF(AND(ISNUMBER(L12),ISNUMBER(M12),M12&lt;&gt;0),L12/M12,"NA")</f>
        <v>-0.4910508533686308</v>
      </c>
      <c r="O12" t="s">
        <v>59</v>
      </c>
    </row>
    <row r="13" spans="1:16" x14ac:dyDescent="0.45">
      <c r="A13" s="16">
        <v>10</v>
      </c>
      <c r="B13" s="17" t="s">
        <v>38</v>
      </c>
      <c r="C13" s="18">
        <v>8.6</v>
      </c>
      <c r="D13" s="21" t="s">
        <v>43</v>
      </c>
      <c r="E13" s="20" t="str">
        <f>IF($B$4=B13,"Geography Selected",
IF(AND(ISNUMBER(N13),ISNUMBER($I$4)),
IF(ABS(N13)&lt;=$I$4,"Not Significantly Different",
IF(ABS(N13)&gt;$I$4,"Significantly Different","Error - Both Z-score and Confidence Level are Numbers but Comparison Failed")),
IF(N13="NA","Statistical Test not applicable","N/A")
))</f>
        <v>Not Significantly Different</v>
      </c>
      <c r="G13">
        <f>IF(ISNUMBER(C13),C13,"NAN")</f>
        <v>8.6</v>
      </c>
      <c r="H13">
        <f>LEN(TRIM(D13))</f>
        <v>6</v>
      </c>
      <c r="I13" t="str">
        <f>IF(H13&gt;=3,MID(TRIM(D13),1,3),"NO")</f>
        <v>+/-</v>
      </c>
      <c r="J13" t="str">
        <f>IF(TRIM(I13)="+/-",MID(TRIM(D13),4,H13-3),D13)</f>
        <v>1.6</v>
      </c>
      <c r="K13" s="2">
        <f>IF(TRIM(J13)="*****",0,IF(ISERROR(VALUE(J13)),"NA",VALUE(J13/$I$4)))</f>
        <v>0.97264437689969607</v>
      </c>
      <c r="L13" s="2">
        <f>IF(AND(ISNUMBER(G13),ISNUMBER($I$6)),$I$6-G13,"N/A")</f>
        <v>-1.5</v>
      </c>
      <c r="M13" s="2">
        <f>IF(AND(ISNUMBER(K13),ISNUMBER($I$7)),SQRT(K13^2+($I$7)^2),"N/A")</f>
        <v>0.97454222139096647</v>
      </c>
      <c r="N13" s="2">
        <f>IF(AND(ISNUMBER(L13),ISNUMBER(M13),M13&lt;&gt;0),L13/M13,"NA")</f>
        <v>-1.5391842108790796</v>
      </c>
      <c r="O13" t="s">
        <v>51</v>
      </c>
    </row>
    <row r="14" spans="1:16" x14ac:dyDescent="0.45">
      <c r="A14" s="16">
        <v>33</v>
      </c>
      <c r="B14" s="17" t="s">
        <v>41</v>
      </c>
      <c r="C14" s="18">
        <v>6.5</v>
      </c>
      <c r="D14" s="19" t="s">
        <v>89</v>
      </c>
      <c r="E14" s="20" t="str">
        <f>IF($B$4=B14,"Geography Selected",
IF(AND(ISNUMBER(N14),ISNUMBER($I$4)),
IF(ABS(N14)&lt;=$I$4,"Not Significantly Different",
IF(ABS(N14)&gt;$I$4,"Significantly Different","Error - Both Z-score and Confidence Level are Numbers but Comparison Failed")),
IF(N14="NA","Statistical Test not applicable","N/A")
))</f>
        <v>Significantly Different</v>
      </c>
      <c r="G14">
        <f>IF(ISNUMBER(C14),C14,"NAN")</f>
        <v>6.5</v>
      </c>
      <c r="H14">
        <f>LEN(TRIM(D14))</f>
        <v>6</v>
      </c>
      <c r="I14" t="str">
        <f>IF(H14&gt;=3,MID(TRIM(D14),1,3),"NO")</f>
        <v>+/-</v>
      </c>
      <c r="J14" t="str">
        <f>IF(TRIM(I14)="+/-",MID(TRIM(D14),4,H14-3),D14)</f>
        <v>0.3</v>
      </c>
      <c r="K14" s="2">
        <f>IF(TRIM(J14)="*****",0,IF(ISERROR(VALUE(J14)),"NA",VALUE(J14/$I$4)))</f>
        <v>0.18237082066869301</v>
      </c>
      <c r="L14" s="2">
        <f>IF(AND(ISNUMBER(G14),ISNUMBER($I$6)),$I$6-G14,"N/A")</f>
        <v>0.59999999999999964</v>
      </c>
      <c r="M14" s="2">
        <f>IF(AND(ISNUMBER(K14),ISNUMBER($I$7)),SQRT(K14^2+($I$7)^2),"N/A")</f>
        <v>0.19223572402239389</v>
      </c>
      <c r="N14" s="2">
        <f>IF(AND(ISNUMBER(L14),ISNUMBER(M14),M14&lt;&gt;0),L14/M14,"NA")</f>
        <v>3.1211680505861885</v>
      </c>
      <c r="O14" t="s">
        <v>90</v>
      </c>
    </row>
    <row r="15" spans="1:16" x14ac:dyDescent="0.45">
      <c r="A15" s="16">
        <v>15</v>
      </c>
      <c r="B15" s="17" t="s">
        <v>44</v>
      </c>
      <c r="C15" s="18">
        <v>8</v>
      </c>
      <c r="D15" s="19" t="s">
        <v>45</v>
      </c>
      <c r="E15" s="20" t="str">
        <f>IF($B$4=B15,"Geography Selected",
IF(AND(ISNUMBER(N15),ISNUMBER($I$4)),
IF(ABS(N15)&lt;=$I$4,"Not Significantly Different",
IF(ABS(N15)&gt;$I$4,"Significantly Different","Error - Both Z-score and Confidence Level are Numbers but Comparison Failed")),
IF(N15="NA","Statistical Test not applicable","N/A")
))</f>
        <v>Not Significantly Different</v>
      </c>
      <c r="G15">
        <f>IF(ISNUMBER(C15),C15,"NAN")</f>
        <v>8</v>
      </c>
      <c r="H15">
        <f>LEN(TRIM(D15))</f>
        <v>6</v>
      </c>
      <c r="I15" t="str">
        <f>IF(H15&gt;=3,MID(TRIM(D15),1,3),"NO")</f>
        <v>+/-</v>
      </c>
      <c r="J15" t="str">
        <f>IF(TRIM(I15)="+/-",MID(TRIM(D15),4,H15-3),D15)</f>
        <v>1.2</v>
      </c>
      <c r="K15" s="2">
        <f>IF(TRIM(J15)="*****",0,IF(ISERROR(VALUE(J15)),"NA",VALUE(J15/$I$4)))</f>
        <v>0.72948328267477203</v>
      </c>
      <c r="L15" s="2">
        <f>IF(AND(ISNUMBER(G15),ISNUMBER($I$6)),$I$6-G15,"N/A")</f>
        <v>-0.90000000000000036</v>
      </c>
      <c r="M15" s="2">
        <f>IF(AND(ISNUMBER(K15),ISNUMBER($I$7)),SQRT(K15^2+($I$7)^2),"N/A")</f>
        <v>0.73201182849801194</v>
      </c>
      <c r="N15" s="2">
        <f>IF(AND(ISNUMBER(L15),ISNUMBER(M15),M15&lt;&gt;0),L15/M15,"NA")</f>
        <v>-1.2294883292346206</v>
      </c>
      <c r="O15" t="s">
        <v>52</v>
      </c>
    </row>
    <row r="16" spans="1:16" x14ac:dyDescent="0.45">
      <c r="A16" s="16">
        <v>50</v>
      </c>
      <c r="B16" s="17" t="s">
        <v>46</v>
      </c>
      <c r="C16" s="18">
        <v>4.7</v>
      </c>
      <c r="D16" s="19" t="s">
        <v>53</v>
      </c>
      <c r="E16" s="20" t="str">
        <f>IF($B$4=B16,"Geography Selected",
IF(AND(ISNUMBER(N16),ISNUMBER($I$4)),
IF(ABS(N16)&lt;=$I$4,"Not Significantly Different",
IF(ABS(N16)&gt;$I$4,"Significantly Different","Error - Both Z-score and Confidence Level are Numbers but Comparison Failed")),
IF(N16="NA","Statistical Test not applicable","N/A")
))</f>
        <v>Significantly Different</v>
      </c>
      <c r="G16">
        <f>IF(ISNUMBER(C16),C16,"NAN")</f>
        <v>4.7</v>
      </c>
      <c r="H16">
        <f>LEN(TRIM(D16))</f>
        <v>6</v>
      </c>
      <c r="I16" t="str">
        <f>IF(H16&gt;=3,MID(TRIM(D16),1,3),"NO")</f>
        <v>+/-</v>
      </c>
      <c r="J16" t="str">
        <f>IF(TRIM(I16)="+/-",MID(TRIM(D16),4,H16-3),D16)</f>
        <v>1.0</v>
      </c>
      <c r="K16" s="2">
        <f>IF(TRIM(J16)="*****",0,IF(ISERROR(VALUE(J16)),"NA",VALUE(J16/$I$4)))</f>
        <v>0.60790273556231</v>
      </c>
      <c r="L16" s="2">
        <f>IF(AND(ISNUMBER(G16),ISNUMBER($I$6)),$I$6-G16,"N/A")</f>
        <v>2.3999999999999995</v>
      </c>
      <c r="M16" s="2">
        <f>IF(AND(ISNUMBER(K16),ISNUMBER($I$7)),SQRT(K16^2+($I$7)^2),"N/A")</f>
        <v>0.61093468821403585</v>
      </c>
      <c r="N16" s="2">
        <f>IF(AND(ISNUMBER(L16),ISNUMBER(M16),M16&lt;&gt;0),L16/M16,"NA")</f>
        <v>3.9284068269490366</v>
      </c>
      <c r="O16" t="s">
        <v>100</v>
      </c>
    </row>
    <row r="17" spans="1:15" x14ac:dyDescent="0.45">
      <c r="A17" s="16">
        <v>2</v>
      </c>
      <c r="B17" s="17" t="s">
        <v>31</v>
      </c>
      <c r="C17" s="18">
        <v>10.9</v>
      </c>
      <c r="D17" s="19" t="s">
        <v>32</v>
      </c>
      <c r="E17" s="20" t="str">
        <f>IF($B$4=B17,"Geography Selected",
IF(AND(ISNUMBER(N17),ISNUMBER($I$4)),
IF(ABS(N17)&lt;=$I$4,"Not Significantly Different",
IF(ABS(N17)&gt;$I$4,"Significantly Different","Error - Both Z-score and Confidence Level are Numbers but Comparison Failed")),
IF(N17="NA","Statistical Test not applicable","N/A")
))</f>
        <v>Not Significantly Different</v>
      </c>
      <c r="G17">
        <f>IF(ISNUMBER(C17),C17,"NAN")</f>
        <v>10.9</v>
      </c>
      <c r="H17">
        <f>LEN(TRIM(D17))</f>
        <v>6</v>
      </c>
      <c r="I17" t="str">
        <f>IF(H17&gt;=3,MID(TRIM(D17),1,3),"NO")</f>
        <v>+/-</v>
      </c>
      <c r="J17" t="str">
        <f>IF(TRIM(I17)="+/-",MID(TRIM(D17),4,H17-3),D17)</f>
        <v>3.8</v>
      </c>
      <c r="K17" s="2">
        <f>IF(TRIM(J17)="*****",0,IF(ISERROR(VALUE(J17)),"NA",VALUE(J17/$I$4)))</f>
        <v>2.3100303951367778</v>
      </c>
      <c r="L17" s="2">
        <f>IF(AND(ISNUMBER(G17),ISNUMBER($I$6)),$I$6-G17,"N/A")</f>
        <v>-3.8000000000000007</v>
      </c>
      <c r="M17" s="2">
        <f>IF(AND(ISNUMBER(K17),ISNUMBER($I$7)),SQRT(K17^2+($I$7)^2),"N/A")</f>
        <v>2.3108301287231865</v>
      </c>
      <c r="N17" s="2">
        <f>IF(AND(ISNUMBER(L17),ISNUMBER(M17),M17&lt;&gt;0),L17/M17,"NA")</f>
        <v>-1.6444306973354341</v>
      </c>
      <c r="O17" t="s">
        <v>28</v>
      </c>
    </row>
    <row r="18" spans="1:15" x14ac:dyDescent="0.45">
      <c r="A18" s="16">
        <v>47</v>
      </c>
      <c r="B18" s="17" t="s">
        <v>50</v>
      </c>
      <c r="C18" s="18">
        <v>5.4</v>
      </c>
      <c r="D18" s="19" t="s">
        <v>29</v>
      </c>
      <c r="E18" s="20" t="str">
        <f>IF($B$4=B18,"Geography Selected",
IF(AND(ISNUMBER(N18),ISNUMBER($I$4)),
IF(ABS(N18)&lt;=$I$4,"Not Significantly Different",
IF(ABS(N18)&gt;$I$4,"Significantly Different","Error - Both Z-score and Confidence Level are Numbers but Comparison Failed")),
IF(N18="NA","Statistical Test not applicable","N/A")
))</f>
        <v>Not Significantly Different</v>
      </c>
      <c r="G18">
        <f>IF(ISNUMBER(C18),C18,"NAN")</f>
        <v>5.4</v>
      </c>
      <c r="H18">
        <f>LEN(TRIM(D18))</f>
        <v>6</v>
      </c>
      <c r="I18" t="str">
        <f>IF(H18&gt;=3,MID(TRIM(D18),1,3),"NO")</f>
        <v>+/-</v>
      </c>
      <c r="J18" t="str">
        <f>IF(TRIM(I18)="+/-",MID(TRIM(D18),4,H18-3),D18)</f>
        <v>3.4</v>
      </c>
      <c r="K18" s="2">
        <f>IF(TRIM(J18)="*****",0,IF(ISERROR(VALUE(J18)),"NA",VALUE(J18/$I$4)))</f>
        <v>2.0668693009118542</v>
      </c>
      <c r="L18" s="2">
        <f>IF(AND(ISNUMBER(G18),ISNUMBER($I$6)),$I$6-G18,"N/A")</f>
        <v>1.6999999999999993</v>
      </c>
      <c r="M18" s="2">
        <f>IF(AND(ISNUMBER(K18),ISNUMBER($I$7)),SQRT(K18^2+($I$7)^2),"N/A")</f>
        <v>2.0677630822729425</v>
      </c>
      <c r="N18" s="2">
        <f>IF(AND(ISNUMBER(L18),ISNUMBER(M18),M18&lt;&gt;0),L18/M18,"NA")</f>
        <v>0.82214447804692992</v>
      </c>
      <c r="O18" t="s">
        <v>84</v>
      </c>
    </row>
    <row r="19" spans="1:15" x14ac:dyDescent="0.45">
      <c r="A19" s="16">
        <v>13</v>
      </c>
      <c r="B19" s="17" t="s">
        <v>51</v>
      </c>
      <c r="C19" s="18">
        <v>8.1</v>
      </c>
      <c r="D19" s="19" t="s">
        <v>58</v>
      </c>
      <c r="E19" s="20" t="str">
        <f>IF($B$4=B19,"Geography Selected",
IF(AND(ISNUMBER(N19),ISNUMBER($I$4)),
IF(ABS(N19)&lt;=$I$4,"Not Significantly Different",
IF(ABS(N19)&gt;$I$4,"Significantly Different","Error - Both Z-score and Confidence Level are Numbers but Comparison Failed")),
IF(N19="NA","Statistical Test not applicable","N/A")
))</f>
        <v>Significantly Different</v>
      </c>
      <c r="G19">
        <f>IF(ISNUMBER(C19),C19,"NAN")</f>
        <v>8.1</v>
      </c>
      <c r="H19">
        <f>LEN(TRIM(D19))</f>
        <v>6</v>
      </c>
      <c r="I19" t="str">
        <f>IF(H19&gt;=3,MID(TRIM(D19),1,3),"NO")</f>
        <v>+/-</v>
      </c>
      <c r="J19" t="str">
        <f>IF(TRIM(I19)="+/-",MID(TRIM(D19),4,H19-3),D19)</f>
        <v>0.6</v>
      </c>
      <c r="K19" s="2">
        <f>IF(TRIM(J19)="*****",0,IF(ISERROR(VALUE(J19)),"NA",VALUE(J19/$I$4)))</f>
        <v>0.36474164133738601</v>
      </c>
      <c r="L19" s="2">
        <f>IF(AND(ISNUMBER(G19),ISNUMBER($I$6)),$I$6-G19,"N/A")</f>
        <v>-1</v>
      </c>
      <c r="M19" s="2">
        <f>IF(AND(ISNUMBER(K19),ISNUMBER($I$7)),SQRT(K19^2+($I$7)^2),"N/A")</f>
        <v>0.36977279819442066</v>
      </c>
      <c r="N19" s="2">
        <f>IF(AND(ISNUMBER(L19),ISNUMBER(M19),M19&lt;&gt;0),L19/M19,"NA")</f>
        <v>-2.7043633411731274</v>
      </c>
      <c r="O19" t="s">
        <v>48</v>
      </c>
    </row>
    <row r="20" spans="1:15" x14ac:dyDescent="0.45">
      <c r="A20" s="16">
        <v>23</v>
      </c>
      <c r="B20" s="17" t="s">
        <v>54</v>
      </c>
      <c r="C20" s="18">
        <v>7.5</v>
      </c>
      <c r="D20" s="19" t="s">
        <v>75</v>
      </c>
      <c r="E20" s="20" t="str">
        <f>IF($B$4=B20,"Geography Selected",
IF(AND(ISNUMBER(N20),ISNUMBER($I$4)),
IF(ABS(N20)&lt;=$I$4,"Not Significantly Different",
IF(ABS(N20)&gt;$I$4,"Significantly Different","Error - Both Z-score and Confidence Level are Numbers but Comparison Failed")),
IF(N20="NA","Statistical Test not applicable","N/A")
))</f>
        <v>Not Significantly Different</v>
      </c>
      <c r="G20">
        <f>IF(ISNUMBER(C20),C20,"NAN")</f>
        <v>7.5</v>
      </c>
      <c r="H20">
        <f>LEN(TRIM(D20))</f>
        <v>6</v>
      </c>
      <c r="I20" t="str">
        <f>IF(H20&gt;=3,MID(TRIM(D20),1,3),"NO")</f>
        <v>+/-</v>
      </c>
      <c r="J20" t="str">
        <f>IF(TRIM(I20)="+/-",MID(TRIM(D20),4,H20-3),D20)</f>
        <v>0.8</v>
      </c>
      <c r="K20" s="2">
        <f>IF(TRIM(J20)="*****",0,IF(ISERROR(VALUE(J20)),"NA",VALUE(J20/$I$4)))</f>
        <v>0.48632218844984804</v>
      </c>
      <c r="L20" s="2">
        <f>IF(AND(ISNUMBER(G20),ISNUMBER($I$6)),$I$6-G20,"N/A")</f>
        <v>-0.40000000000000036</v>
      </c>
      <c r="M20" s="2">
        <f>IF(AND(ISNUMBER(K20),ISNUMBER($I$7)),SQRT(K20^2+($I$7)^2),"N/A")</f>
        <v>0.49010685399991183</v>
      </c>
      <c r="N20" s="2">
        <f>IF(AND(ISNUMBER(L20),ISNUMBER(M20),M20&lt;&gt;0),L20/M20,"NA")</f>
        <v>-0.81614855359699234</v>
      </c>
      <c r="O20" t="s">
        <v>76</v>
      </c>
    </row>
    <row r="21" spans="1:15" x14ac:dyDescent="0.45">
      <c r="A21" s="16">
        <v>45</v>
      </c>
      <c r="B21" s="17" t="s">
        <v>57</v>
      </c>
      <c r="C21" s="18">
        <v>5.5</v>
      </c>
      <c r="D21" s="19" t="s">
        <v>43</v>
      </c>
      <c r="E21" s="20" t="str">
        <f>IF($B$4=B21,"Geography Selected",
IF(AND(ISNUMBER(N21),ISNUMBER($I$4)),
IF(ABS(N21)&lt;=$I$4,"Not Significantly Different",
IF(ABS(N21)&gt;$I$4,"Significantly Different","Error - Both Z-score and Confidence Level are Numbers but Comparison Failed")),
IF(N21="NA","Statistical Test not applicable","N/A")
))</f>
        <v>Not Significantly Different</v>
      </c>
      <c r="G21">
        <f>IF(ISNUMBER(C21),C21,"NAN")</f>
        <v>5.5</v>
      </c>
      <c r="H21">
        <f>LEN(TRIM(D21))</f>
        <v>6</v>
      </c>
      <c r="I21" t="str">
        <f>IF(H21&gt;=3,MID(TRIM(D21),1,3),"NO")</f>
        <v>+/-</v>
      </c>
      <c r="J21" t="str">
        <f>IF(TRIM(I21)="+/-",MID(TRIM(D21),4,H21-3),D21)</f>
        <v>1.6</v>
      </c>
      <c r="K21" s="2">
        <f>IF(TRIM(J21)="*****",0,IF(ISERROR(VALUE(J21)),"NA",VALUE(J21/$I$4)))</f>
        <v>0.97264437689969607</v>
      </c>
      <c r="L21" s="2">
        <f>IF(AND(ISNUMBER(G21),ISNUMBER($I$6)),$I$6-G21,"N/A")</f>
        <v>1.5999999999999996</v>
      </c>
      <c r="M21" s="2">
        <f>IF(AND(ISNUMBER(K21),ISNUMBER($I$7)),SQRT(K21^2+($I$7)^2),"N/A")</f>
        <v>0.97454222139096647</v>
      </c>
      <c r="N21" s="2">
        <f>IF(AND(ISNUMBER(L21),ISNUMBER(M21),M21&lt;&gt;0),L21/M21,"NA")</f>
        <v>1.6417964916043513</v>
      </c>
      <c r="O21" t="s">
        <v>77</v>
      </c>
    </row>
    <row r="22" spans="1:15" x14ac:dyDescent="0.45">
      <c r="A22" s="16">
        <v>9</v>
      </c>
      <c r="B22" s="17" t="s">
        <v>48</v>
      </c>
      <c r="C22" s="18">
        <v>8.6999999999999993</v>
      </c>
      <c r="D22" s="19" t="s">
        <v>49</v>
      </c>
      <c r="E22" s="20" t="str">
        <f>IF($B$4=B22,"Geography Selected",
IF(AND(ISNUMBER(N22),ISNUMBER($I$4)),
IF(ABS(N22)&lt;=$I$4,"Not Significantly Different",
IF(ABS(N22)&gt;$I$4,"Significantly Different","Error - Both Z-score and Confidence Level are Numbers but Comparison Failed")),
IF(N22="NA","Statistical Test not applicable","N/A")
))</f>
        <v>Not Significantly Different</v>
      </c>
      <c r="G22">
        <f>IF(ISNUMBER(C22),C22,"NAN")</f>
        <v>8.6999999999999993</v>
      </c>
      <c r="H22">
        <f>LEN(TRIM(D22))</f>
        <v>6</v>
      </c>
      <c r="I22" t="str">
        <f>IF(H22&gt;=3,MID(TRIM(D22),1,3),"NO")</f>
        <v>+/-</v>
      </c>
      <c r="J22" t="str">
        <f>IF(TRIM(I22)="+/-",MID(TRIM(D22),4,H22-3),D22)</f>
        <v>1.8</v>
      </c>
      <c r="K22" s="2">
        <f>IF(TRIM(J22)="*****",0,IF(ISERROR(VALUE(J22)),"NA",VALUE(J22/$I$4)))</f>
        <v>1.094224924012158</v>
      </c>
      <c r="L22" s="2">
        <f>IF(AND(ISNUMBER(G22),ISNUMBER($I$6)),$I$6-G22,"N/A")</f>
        <v>-1.5999999999999996</v>
      </c>
      <c r="M22" s="2">
        <f>IF(AND(ISNUMBER(K22),ISNUMBER($I$7)),SQRT(K22^2+($I$7)^2),"N/A")</f>
        <v>1.0959122417823675</v>
      </c>
      <c r="N22" s="2">
        <f>IF(AND(ISNUMBER(L22),ISNUMBER(M22),M22&lt;&gt;0),L22/M22,"NA")</f>
        <v>-1.4599709164648029</v>
      </c>
      <c r="O22" t="s">
        <v>50</v>
      </c>
    </row>
    <row r="23" spans="1:15" x14ac:dyDescent="0.45">
      <c r="A23" s="16">
        <v>45</v>
      </c>
      <c r="B23" s="17" t="s">
        <v>60</v>
      </c>
      <c r="C23" s="18">
        <v>5.5</v>
      </c>
      <c r="D23" s="19" t="s">
        <v>58</v>
      </c>
      <c r="E23" s="20" t="str">
        <f>IF($B$4=B23,"Geography Selected",
IF(AND(ISNUMBER(N23),ISNUMBER($I$4)),
IF(ABS(N23)&lt;=$I$4,"Not Significantly Different",
IF(ABS(N23)&gt;$I$4,"Significantly Different","Error - Both Z-score and Confidence Level are Numbers but Comparison Failed")),
IF(N23="NA","Statistical Test not applicable","N/A")
))</f>
        <v>Significantly Different</v>
      </c>
      <c r="G23">
        <f>IF(ISNUMBER(C23),C23,"NAN")</f>
        <v>5.5</v>
      </c>
      <c r="H23">
        <f>LEN(TRIM(D23))</f>
        <v>6</v>
      </c>
      <c r="I23" t="str">
        <f>IF(H23&gt;=3,MID(TRIM(D23),1,3),"NO")</f>
        <v>+/-</v>
      </c>
      <c r="J23" t="str">
        <f>IF(TRIM(I23)="+/-",MID(TRIM(D23),4,H23-3),D23)</f>
        <v>0.6</v>
      </c>
      <c r="K23" s="2">
        <f>IF(TRIM(J23)="*****",0,IF(ISERROR(VALUE(J23)),"NA",VALUE(J23/$I$4)))</f>
        <v>0.36474164133738601</v>
      </c>
      <c r="L23" s="2">
        <f>IF(AND(ISNUMBER(G23),ISNUMBER($I$6)),$I$6-G23,"N/A")</f>
        <v>1.5999999999999996</v>
      </c>
      <c r="M23" s="2">
        <f>IF(AND(ISNUMBER(K23),ISNUMBER($I$7)),SQRT(K23^2+($I$7)^2),"N/A")</f>
        <v>0.36977279819442066</v>
      </c>
      <c r="N23" s="2">
        <f>IF(AND(ISNUMBER(L23),ISNUMBER(M23),M23&lt;&gt;0),L23/M23,"NA")</f>
        <v>4.3269813458770026</v>
      </c>
      <c r="O23" t="s">
        <v>99</v>
      </c>
    </row>
    <row r="24" spans="1:15" x14ac:dyDescent="0.45">
      <c r="A24" s="16">
        <v>10</v>
      </c>
      <c r="B24" s="17" t="s">
        <v>52</v>
      </c>
      <c r="C24" s="18">
        <v>8.6</v>
      </c>
      <c r="D24" s="19" t="s">
        <v>53</v>
      </c>
      <c r="E24" s="20" t="str">
        <f>IF($B$4=B24,"Geography Selected",
IF(AND(ISNUMBER(N24),ISNUMBER($I$4)),
IF(ABS(N24)&lt;=$I$4,"Not Significantly Different",
IF(ABS(N24)&gt;$I$4,"Significantly Different","Error - Both Z-score and Confidence Level are Numbers but Comparison Failed")),
IF(N24="NA","Statistical Test not applicable","N/A")
))</f>
        <v>Significantly Different</v>
      </c>
      <c r="G24">
        <f>IF(ISNUMBER(C24),C24,"NAN")</f>
        <v>8.6</v>
      </c>
      <c r="H24">
        <f>LEN(TRIM(D24))</f>
        <v>6</v>
      </c>
      <c r="I24" t="str">
        <f>IF(H24&gt;=3,MID(TRIM(D24),1,3),"NO")</f>
        <v>+/-</v>
      </c>
      <c r="J24" t="str">
        <f>IF(TRIM(I24)="+/-",MID(TRIM(D24),4,H24-3),D24)</f>
        <v>1.0</v>
      </c>
      <c r="K24" s="2">
        <f>IF(TRIM(J24)="*****",0,IF(ISERROR(VALUE(J24)),"NA",VALUE(J24/$I$4)))</f>
        <v>0.60790273556231</v>
      </c>
      <c r="L24" s="2">
        <f>IF(AND(ISNUMBER(G24),ISNUMBER($I$6)),$I$6-G24,"N/A")</f>
        <v>-1.5</v>
      </c>
      <c r="M24" s="2">
        <f>IF(AND(ISNUMBER(K24),ISNUMBER($I$7)),SQRT(K24^2+($I$7)^2),"N/A")</f>
        <v>0.61093468821403585</v>
      </c>
      <c r="N24" s="2">
        <f>IF(AND(ISNUMBER(L24),ISNUMBER(M24),M24&lt;&gt;0),L24/M24,"NA")</f>
        <v>-2.4552542668431485</v>
      </c>
      <c r="O24" t="s">
        <v>54</v>
      </c>
    </row>
    <row r="25" spans="1:15" x14ac:dyDescent="0.45">
      <c r="A25" s="16">
        <v>32</v>
      </c>
      <c r="B25" s="17" t="s">
        <v>62</v>
      </c>
      <c r="C25" s="18">
        <v>6.6</v>
      </c>
      <c r="D25" s="19" t="s">
        <v>80</v>
      </c>
      <c r="E25" s="20" t="str">
        <f>IF($B$4=B25,"Geography Selected",
IF(AND(ISNUMBER(N25),ISNUMBER($I$4)),
IF(ABS(N25)&lt;=$I$4,"Not Significantly Different",
IF(ABS(N25)&gt;$I$4,"Significantly Different","Error - Both Z-score and Confidence Level are Numbers but Comparison Failed")),
IF(N25="NA","Statistical Test not applicable","N/A")
))</f>
        <v>Not Significantly Different</v>
      </c>
      <c r="G25">
        <f>IF(ISNUMBER(C25),C25,"NAN")</f>
        <v>6.6</v>
      </c>
      <c r="H25">
        <f>LEN(TRIM(D25))</f>
        <v>6</v>
      </c>
      <c r="I25" t="str">
        <f>IF(H25&gt;=3,MID(TRIM(D25),1,3),"NO")</f>
        <v>+/-</v>
      </c>
      <c r="J25" t="str">
        <f>IF(TRIM(I25)="+/-",MID(TRIM(D25),4,H25-3),D25)</f>
        <v>1.4</v>
      </c>
      <c r="K25" s="2">
        <f>IF(TRIM(J25)="*****",0,IF(ISERROR(VALUE(J25)),"NA",VALUE(J25/$I$4)))</f>
        <v>0.85106382978723394</v>
      </c>
      <c r="L25" s="2">
        <f>IF(AND(ISNUMBER(G25),ISNUMBER($I$6)),$I$6-G25,"N/A")</f>
        <v>0.5</v>
      </c>
      <c r="M25" s="2">
        <f>IF(AND(ISNUMBER(K25),ISNUMBER($I$7)),SQRT(K25^2+($I$7)^2),"N/A")</f>
        <v>0.85323214879137987</v>
      </c>
      <c r="N25" s="2">
        <f>IF(AND(ISNUMBER(L25),ISNUMBER(M25),M25&lt;&gt;0),L25/M25,"NA")</f>
        <v>0.5860069861505568</v>
      </c>
      <c r="O25" t="s">
        <v>88</v>
      </c>
    </row>
    <row r="26" spans="1:15" x14ac:dyDescent="0.45">
      <c r="A26" s="16">
        <v>27</v>
      </c>
      <c r="B26" s="17" t="s">
        <v>64</v>
      </c>
      <c r="C26" s="18">
        <v>7.3</v>
      </c>
      <c r="D26" s="19" t="s">
        <v>80</v>
      </c>
      <c r="E26" s="20" t="str">
        <f>IF($B$4=B26,"Geography Selected",
IF(AND(ISNUMBER(N26),ISNUMBER($I$4)),
IF(ABS(N26)&lt;=$I$4,"Not Significantly Different",
IF(ABS(N26)&gt;$I$4,"Significantly Different","Error - Both Z-score and Confidence Level are Numbers but Comparison Failed")),
IF(N26="NA","Statistical Test not applicable","N/A")
))</f>
        <v>Not Significantly Different</v>
      </c>
      <c r="G26">
        <f>IF(ISNUMBER(C26),C26,"NAN")</f>
        <v>7.3</v>
      </c>
      <c r="H26">
        <f>LEN(TRIM(D26))</f>
        <v>6</v>
      </c>
      <c r="I26" t="str">
        <f>IF(H26&gt;=3,MID(TRIM(D26),1,3),"NO")</f>
        <v>+/-</v>
      </c>
      <c r="J26" t="str">
        <f>IF(TRIM(I26)="+/-",MID(TRIM(D26),4,H26-3),D26)</f>
        <v>1.4</v>
      </c>
      <c r="K26" s="2">
        <f>IF(TRIM(J26)="*****",0,IF(ISERROR(VALUE(J26)),"NA",VALUE(J26/$I$4)))</f>
        <v>0.85106382978723394</v>
      </c>
      <c r="L26" s="2">
        <f>IF(AND(ISNUMBER(G26),ISNUMBER($I$6)),$I$6-G26,"N/A")</f>
        <v>-0.20000000000000018</v>
      </c>
      <c r="M26" s="2">
        <f>IF(AND(ISNUMBER(K26),ISNUMBER($I$7)),SQRT(K26^2+($I$7)^2),"N/A")</f>
        <v>0.85323214879137987</v>
      </c>
      <c r="N26" s="2">
        <f>IF(AND(ISNUMBER(L26),ISNUMBER(M26),M26&lt;&gt;0),L26/M26,"NA")</f>
        <v>-0.23440279446022294</v>
      </c>
      <c r="O26" t="s">
        <v>81</v>
      </c>
    </row>
    <row r="27" spans="1:15" x14ac:dyDescent="0.45">
      <c r="A27" s="16">
        <v>8</v>
      </c>
      <c r="B27" s="17" t="s">
        <v>47</v>
      </c>
      <c r="C27" s="18">
        <v>9</v>
      </c>
      <c r="D27" s="19" t="s">
        <v>40</v>
      </c>
      <c r="E27" s="20" t="str">
        <f>IF($B$4=B27,"Geography Selected",
IF(AND(ISNUMBER(N27),ISNUMBER($I$4)),
IF(ABS(N27)&lt;=$I$4,"Not Significantly Different",
IF(ABS(N27)&gt;$I$4,"Significantly Different","Error - Both Z-score and Confidence Level are Numbers but Comparison Failed")),
IF(N27="NA","Statistical Test not applicable","N/A")
))</f>
        <v>Significantly Different</v>
      </c>
      <c r="G27">
        <f>IF(ISNUMBER(C27),C27,"NAN")</f>
        <v>9</v>
      </c>
      <c r="H27">
        <f>LEN(TRIM(D27))</f>
        <v>6</v>
      </c>
      <c r="I27" t="str">
        <f>IF(H27&gt;=3,MID(TRIM(D27),1,3),"NO")</f>
        <v>+/-</v>
      </c>
      <c r="J27" t="str">
        <f>IF(TRIM(I27)="+/-",MID(TRIM(D27),4,H27-3),D27)</f>
        <v>1.1</v>
      </c>
      <c r="K27" s="2">
        <f>IF(TRIM(J27)="*****",0,IF(ISERROR(VALUE(J27)),"NA",VALUE(J27/$I$4)))</f>
        <v>0.66869300911854113</v>
      </c>
      <c r="L27" s="2">
        <f>IF(AND(ISNUMBER(G27),ISNUMBER($I$6)),$I$6-G27,"N/A")</f>
        <v>-1.9000000000000004</v>
      </c>
      <c r="M27" s="2">
        <f>IF(AND(ISNUMBER(K27),ISNUMBER($I$7)),SQRT(K27^2+($I$7)^2),"N/A")</f>
        <v>0.67145051776214359</v>
      </c>
      <c r="N27" s="2">
        <f>IF(AND(ISNUMBER(L27),ISNUMBER(M27),M27&lt;&gt;0),L27/M27,"NA")</f>
        <v>-2.829694742558917</v>
      </c>
      <c r="O27" t="s">
        <v>31</v>
      </c>
    </row>
    <row r="28" spans="1:15" x14ac:dyDescent="0.45">
      <c r="A28" s="16">
        <v>31</v>
      </c>
      <c r="B28" s="17" t="s">
        <v>68</v>
      </c>
      <c r="C28" s="18">
        <v>7</v>
      </c>
      <c r="D28" s="19" t="s">
        <v>45</v>
      </c>
      <c r="E28" s="20" t="str">
        <f>IF($B$4=B28,"Geography Selected",
IF(AND(ISNUMBER(N28),ISNUMBER($I$4)),
IF(ABS(N28)&lt;=$I$4,"Not Significantly Different",
IF(ABS(N28)&gt;$I$4,"Significantly Different","Error - Both Z-score and Confidence Level are Numbers but Comparison Failed")),
IF(N28="NA","Statistical Test not applicable","N/A")
))</f>
        <v>Not Significantly Different</v>
      </c>
      <c r="G28">
        <f>IF(ISNUMBER(C28),C28,"NAN")</f>
        <v>7</v>
      </c>
      <c r="H28">
        <f>LEN(TRIM(D28))</f>
        <v>6</v>
      </c>
      <c r="I28" t="str">
        <f>IF(H28&gt;=3,MID(TRIM(D28),1,3),"NO")</f>
        <v>+/-</v>
      </c>
      <c r="J28" t="str">
        <f>IF(TRIM(I28)="+/-",MID(TRIM(D28),4,H28-3),D28)</f>
        <v>1.2</v>
      </c>
      <c r="K28" s="2">
        <f>IF(TRIM(J28)="*****",0,IF(ISERROR(VALUE(J28)),"NA",VALUE(J28/$I$4)))</f>
        <v>0.72948328267477203</v>
      </c>
      <c r="L28" s="2">
        <f>IF(AND(ISNUMBER(G28),ISNUMBER($I$6)),$I$6-G28,"N/A")</f>
        <v>9.9999999999999645E-2</v>
      </c>
      <c r="M28" s="2">
        <f>IF(AND(ISNUMBER(K28),ISNUMBER($I$7)),SQRT(K28^2+($I$7)^2),"N/A")</f>
        <v>0.73201182849801194</v>
      </c>
      <c r="N28" s="2">
        <f>IF(AND(ISNUMBER(L28),ISNUMBER(M28),M28&lt;&gt;0),L28/M28,"NA")</f>
        <v>0.13660981435940175</v>
      </c>
      <c r="O28" t="s">
        <v>87</v>
      </c>
    </row>
    <row r="29" spans="1:15" x14ac:dyDescent="0.45">
      <c r="A29" s="16">
        <v>19</v>
      </c>
      <c r="B29" s="17" t="s">
        <v>66</v>
      </c>
      <c r="C29" s="18">
        <v>7.7</v>
      </c>
      <c r="D29" s="19" t="s">
        <v>67</v>
      </c>
      <c r="E29" s="20" t="str">
        <f>IF($B$4=B29,"Geography Selected",
IF(AND(ISNUMBER(N29),ISNUMBER($I$4)),
IF(ABS(N29)&lt;=$I$4,"Not Significantly Different",
IF(ABS(N29)&gt;$I$4,"Significantly Different","Error - Both Z-score and Confidence Level are Numbers but Comparison Failed")),
IF(N29="NA","Statistical Test not applicable","N/A")
))</f>
        <v>Not Significantly Different</v>
      </c>
      <c r="G29">
        <f>IF(ISNUMBER(C29),C29,"NAN")</f>
        <v>7.7</v>
      </c>
      <c r="H29">
        <f>LEN(TRIM(D29))</f>
        <v>6</v>
      </c>
      <c r="I29" t="str">
        <f>IF(H29&gt;=3,MID(TRIM(D29),1,3),"NO")</f>
        <v>+/-</v>
      </c>
      <c r="J29" t="str">
        <f>IF(TRIM(I29)="+/-",MID(TRIM(D29),4,H29-3),D29)</f>
        <v>2.3</v>
      </c>
      <c r="K29" s="2">
        <f>IF(TRIM(J29)="*****",0,IF(ISERROR(VALUE(J29)),"NA",VALUE(J29/$I$4)))</f>
        <v>1.3981762917933129</v>
      </c>
      <c r="L29" s="2">
        <f>IF(AND(ISNUMBER(G29),ISNUMBER($I$6)),$I$6-G29,"N/A")</f>
        <v>-0.60000000000000053</v>
      </c>
      <c r="M29" s="2">
        <f>IF(AND(ISNUMBER(K29),ISNUMBER($I$7)),SQRT(K29^2+($I$7)^2),"N/A")</f>
        <v>1.3994971955284299</v>
      </c>
      <c r="N29" s="2">
        <f>IF(AND(ISNUMBER(L29),ISNUMBER(M29),M29&lt;&gt;0),L29/M29,"NA")</f>
        <v>-0.42872540360714995</v>
      </c>
      <c r="O29" t="s">
        <v>68</v>
      </c>
    </row>
    <row r="30" spans="1:15" x14ac:dyDescent="0.45">
      <c r="A30" s="16">
        <v>22</v>
      </c>
      <c r="B30" s="17" t="s">
        <v>73</v>
      </c>
      <c r="C30" s="18">
        <v>7.6</v>
      </c>
      <c r="D30" s="19" t="s">
        <v>45</v>
      </c>
      <c r="E30" s="20" t="str">
        <f>IF($B$4=B30,"Geography Selected",
IF(AND(ISNUMBER(N30),ISNUMBER($I$4)),
IF(ABS(N30)&lt;=$I$4,"Not Significantly Different",
IF(ABS(N30)&gt;$I$4,"Significantly Different","Error - Both Z-score and Confidence Level are Numbers but Comparison Failed")),
IF(N30="NA","Statistical Test not applicable","N/A")
))</f>
        <v>Not Significantly Different</v>
      </c>
      <c r="G30">
        <f>IF(ISNUMBER(C30),C30,"NAN")</f>
        <v>7.6</v>
      </c>
      <c r="H30">
        <f>LEN(TRIM(D30))</f>
        <v>6</v>
      </c>
      <c r="I30" t="str">
        <f>IF(H30&gt;=3,MID(TRIM(D30),1,3),"NO")</f>
        <v>+/-</v>
      </c>
      <c r="J30" t="str">
        <f>IF(TRIM(I30)="+/-",MID(TRIM(D30),4,H30-3),D30)</f>
        <v>1.2</v>
      </c>
      <c r="K30" s="2">
        <f>IF(TRIM(J30)="*****",0,IF(ISERROR(VALUE(J30)),"NA",VALUE(J30/$I$4)))</f>
        <v>0.72948328267477203</v>
      </c>
      <c r="L30" s="2">
        <f>IF(AND(ISNUMBER(G30),ISNUMBER($I$6)),$I$6-G30,"N/A")</f>
        <v>-0.5</v>
      </c>
      <c r="M30" s="2">
        <f>IF(AND(ISNUMBER(K30),ISNUMBER($I$7)),SQRT(K30^2+($I$7)^2),"N/A")</f>
        <v>0.73201182849801194</v>
      </c>
      <c r="N30" s="2">
        <f>IF(AND(ISNUMBER(L30),ISNUMBER(M30),M30&lt;&gt;0),L30/M30,"NA")</f>
        <v>-0.68304907179701124</v>
      </c>
      <c r="O30" t="s">
        <v>74</v>
      </c>
    </row>
    <row r="31" spans="1:15" x14ac:dyDescent="0.45">
      <c r="A31" s="16">
        <v>27</v>
      </c>
      <c r="B31" s="17" t="s">
        <v>74</v>
      </c>
      <c r="C31" s="18">
        <v>7.3</v>
      </c>
      <c r="D31" s="19" t="s">
        <v>82</v>
      </c>
      <c r="E31" s="20" t="str">
        <f>IF($B$4=B31,"Geography Selected",
IF(AND(ISNUMBER(N31),ISNUMBER($I$4)),
IF(ABS(N31)&lt;=$I$4,"Not Significantly Different",
IF(ABS(N31)&gt;$I$4,"Significantly Different","Error - Both Z-score and Confidence Level are Numbers but Comparison Failed")),
IF(N31="NA","Statistical Test not applicable","N/A")
))</f>
        <v>Not Significantly Different</v>
      </c>
      <c r="G31">
        <f>IF(ISNUMBER(C31),C31,"NAN")</f>
        <v>7.3</v>
      </c>
      <c r="H31">
        <f>LEN(TRIM(D31))</f>
        <v>6</v>
      </c>
      <c r="I31" t="str">
        <f>IF(H31&gt;=3,MID(TRIM(D31),1,3),"NO")</f>
        <v>+/-</v>
      </c>
      <c r="J31" t="str">
        <f>IF(TRIM(I31)="+/-",MID(TRIM(D31),4,H31-3),D31)</f>
        <v>0.9</v>
      </c>
      <c r="K31" s="2">
        <f>IF(TRIM(J31)="*****",0,IF(ISERROR(VALUE(J31)),"NA",VALUE(J31/$I$4)))</f>
        <v>0.54711246200607899</v>
      </c>
      <c r="L31" s="2">
        <f>IF(AND(ISNUMBER(G31),ISNUMBER($I$6)),$I$6-G31,"N/A")</f>
        <v>-0.20000000000000018</v>
      </c>
      <c r="M31" s="2">
        <f>IF(AND(ISNUMBER(K31),ISNUMBER($I$7)),SQRT(K31^2+($I$7)^2),"N/A")</f>
        <v>0.55047933970440222</v>
      </c>
      <c r="N31" s="2">
        <f>IF(AND(ISNUMBER(L31),ISNUMBER(M31),M31&lt;&gt;0),L31/M31,"NA")</f>
        <v>-0.36331972078624547</v>
      </c>
      <c r="O31" t="s">
        <v>79</v>
      </c>
    </row>
    <row r="32" spans="1:15" x14ac:dyDescent="0.45">
      <c r="A32" s="16">
        <v>33</v>
      </c>
      <c r="B32" s="17" t="s">
        <v>76</v>
      </c>
      <c r="C32" s="18">
        <v>6.5</v>
      </c>
      <c r="D32" s="19" t="s">
        <v>58</v>
      </c>
      <c r="E32" s="20" t="str">
        <f>IF($B$4=B32,"Geography Selected",
IF(AND(ISNUMBER(N32),ISNUMBER($I$4)),
IF(ABS(N32)&lt;=$I$4,"Not Significantly Different",
IF(ABS(N32)&gt;$I$4,"Significantly Different","Error - Both Z-score and Confidence Level are Numbers but Comparison Failed")),
IF(N32="NA","Statistical Test not applicable","N/A")
))</f>
        <v>Not Significantly Different</v>
      </c>
      <c r="G32">
        <f>IF(ISNUMBER(C32),C32,"NAN")</f>
        <v>6.5</v>
      </c>
      <c r="H32">
        <f>LEN(TRIM(D32))</f>
        <v>6</v>
      </c>
      <c r="I32" t="str">
        <f>IF(H32&gt;=3,MID(TRIM(D32),1,3),"NO")</f>
        <v>+/-</v>
      </c>
      <c r="J32" t="str">
        <f>IF(TRIM(I32)="+/-",MID(TRIM(D32),4,H32-3),D32)</f>
        <v>0.6</v>
      </c>
      <c r="K32" s="2">
        <f>IF(TRIM(J32)="*****",0,IF(ISERROR(VALUE(J32)),"NA",VALUE(J32/$I$4)))</f>
        <v>0.36474164133738601</v>
      </c>
      <c r="L32" s="2">
        <f>IF(AND(ISNUMBER(G32),ISNUMBER($I$6)),$I$6-G32,"N/A")</f>
        <v>0.59999999999999964</v>
      </c>
      <c r="M32" s="2">
        <f>IF(AND(ISNUMBER(K32),ISNUMBER($I$7)),SQRT(K32^2+($I$7)^2),"N/A")</f>
        <v>0.36977279819442066</v>
      </c>
      <c r="N32" s="2">
        <f>IF(AND(ISNUMBER(L32),ISNUMBER(M32),M32&lt;&gt;0),L32/M32,"NA")</f>
        <v>1.6226180047038754</v>
      </c>
      <c r="O32" t="s">
        <v>91</v>
      </c>
    </row>
    <row r="33" spans="1:15" x14ac:dyDescent="0.45">
      <c r="A33" s="16">
        <v>41</v>
      </c>
      <c r="B33" s="17" t="s">
        <v>78</v>
      </c>
      <c r="C33" s="18">
        <v>6.1</v>
      </c>
      <c r="D33" s="19" t="s">
        <v>82</v>
      </c>
      <c r="E33" s="20" t="str">
        <f>IF($B$4=B33,"Geography Selected",
IF(AND(ISNUMBER(N33),ISNUMBER($I$4)),
IF(ABS(N33)&lt;=$I$4,"Not Significantly Different",
IF(ABS(N33)&gt;$I$4,"Significantly Different","Error - Both Z-score and Confidence Level are Numbers but Comparison Failed")),
IF(N33="NA","Statistical Test not applicable","N/A")
))</f>
        <v>Significantly Different</v>
      </c>
      <c r="G33">
        <f>IF(ISNUMBER(C33),C33,"NAN")</f>
        <v>6.1</v>
      </c>
      <c r="H33">
        <f>LEN(TRIM(D33))</f>
        <v>6</v>
      </c>
      <c r="I33" t="str">
        <f>IF(H33&gt;=3,MID(TRIM(D33),1,3),"NO")</f>
        <v>+/-</v>
      </c>
      <c r="J33" t="str">
        <f>IF(TRIM(I33)="+/-",MID(TRIM(D33),4,H33-3),D33)</f>
        <v>0.9</v>
      </c>
      <c r="K33" s="2">
        <f>IF(TRIM(J33)="*****",0,IF(ISERROR(VALUE(J33)),"NA",VALUE(J33/$I$4)))</f>
        <v>0.54711246200607899</v>
      </c>
      <c r="L33" s="2">
        <f>IF(AND(ISNUMBER(G33),ISNUMBER($I$6)),$I$6-G33,"N/A")</f>
        <v>1</v>
      </c>
      <c r="M33" s="2">
        <f>IF(AND(ISNUMBER(K33),ISNUMBER($I$7)),SQRT(K33^2+($I$7)^2),"N/A")</f>
        <v>0.55047933970440222</v>
      </c>
      <c r="N33" s="2">
        <f>IF(AND(ISNUMBER(L33),ISNUMBER(M33),M33&lt;&gt;0),L33/M33,"NA")</f>
        <v>1.8165986039312256</v>
      </c>
      <c r="O33" t="s">
        <v>69</v>
      </c>
    </row>
    <row r="34" spans="1:15" x14ac:dyDescent="0.45">
      <c r="A34" s="16">
        <v>13</v>
      </c>
      <c r="B34" s="17" t="s">
        <v>59</v>
      </c>
      <c r="C34" s="18">
        <v>8.1</v>
      </c>
      <c r="D34" s="19" t="s">
        <v>43</v>
      </c>
      <c r="E34" s="20" t="str">
        <f>IF($B$4=B34,"Geography Selected",
IF(AND(ISNUMBER(N34),ISNUMBER($I$4)),
IF(ABS(N34)&lt;=$I$4,"Not Significantly Different",
IF(ABS(N34)&gt;$I$4,"Significantly Different","Error - Both Z-score and Confidence Level are Numbers but Comparison Failed")),
IF(N34="NA","Statistical Test not applicable","N/A")
))</f>
        <v>Not Significantly Different</v>
      </c>
      <c r="G34">
        <f>IF(ISNUMBER(C34),C34,"NAN")</f>
        <v>8.1</v>
      </c>
      <c r="H34">
        <f>LEN(TRIM(D34))</f>
        <v>6</v>
      </c>
      <c r="I34" t="str">
        <f>IF(H34&gt;=3,MID(TRIM(D34),1,3),"NO")</f>
        <v>+/-</v>
      </c>
      <c r="J34" t="str">
        <f>IF(TRIM(I34)="+/-",MID(TRIM(D34),4,H34-3),D34)</f>
        <v>1.6</v>
      </c>
      <c r="K34" s="2">
        <f>IF(TRIM(J34)="*****",0,IF(ISERROR(VALUE(J34)),"NA",VALUE(J34/$I$4)))</f>
        <v>0.97264437689969607</v>
      </c>
      <c r="L34" s="2">
        <f>IF(AND(ISNUMBER(G34),ISNUMBER($I$6)),$I$6-G34,"N/A")</f>
        <v>-1</v>
      </c>
      <c r="M34" s="2">
        <f>IF(AND(ISNUMBER(K34),ISNUMBER($I$7)),SQRT(K34^2+($I$7)^2),"N/A")</f>
        <v>0.97454222139096647</v>
      </c>
      <c r="N34" s="2">
        <f>IF(AND(ISNUMBER(L34),ISNUMBER(M34),M34&lt;&gt;0),L34/M34,"NA")</f>
        <v>-1.0261228072527198</v>
      </c>
      <c r="O34" t="s">
        <v>60</v>
      </c>
    </row>
    <row r="35" spans="1:15" x14ac:dyDescent="0.45">
      <c r="A35" s="16">
        <v>16</v>
      </c>
      <c r="B35" s="17" t="s">
        <v>61</v>
      </c>
      <c r="C35" s="18">
        <v>7.9</v>
      </c>
      <c r="D35" s="19" t="s">
        <v>53</v>
      </c>
      <c r="E35" s="20" t="str">
        <f>IF($B$4=B35,"Geography Selected",
IF(AND(ISNUMBER(N35),ISNUMBER($I$4)),
IF(ABS(N35)&lt;=$I$4,"Not Significantly Different",
IF(ABS(N35)&gt;$I$4,"Significantly Different","Error - Both Z-score and Confidence Level are Numbers but Comparison Failed")),
IF(N35="NA","Statistical Test not applicable","N/A")
))</f>
        <v>Not Significantly Different</v>
      </c>
      <c r="G35">
        <f>IF(ISNUMBER(C35),C35,"NAN")</f>
        <v>7.9</v>
      </c>
      <c r="H35">
        <f>LEN(TRIM(D35))</f>
        <v>6</v>
      </c>
      <c r="I35" t="str">
        <f>IF(H35&gt;=3,MID(TRIM(D35),1,3),"NO")</f>
        <v>+/-</v>
      </c>
      <c r="J35" t="str">
        <f>IF(TRIM(I35)="+/-",MID(TRIM(D35),4,H35-3),D35)</f>
        <v>1.0</v>
      </c>
      <c r="K35" s="2">
        <f>IF(TRIM(J35)="*****",0,IF(ISERROR(VALUE(J35)),"NA",VALUE(J35/$I$4)))</f>
        <v>0.60790273556231</v>
      </c>
      <c r="L35" s="2">
        <f>IF(AND(ISNUMBER(G35),ISNUMBER($I$6)),$I$6-G35,"N/A")</f>
        <v>-0.80000000000000071</v>
      </c>
      <c r="M35" s="2">
        <f>IF(AND(ISNUMBER(K35),ISNUMBER($I$7)),SQRT(K35^2+($I$7)^2),"N/A")</f>
        <v>0.61093468821403585</v>
      </c>
      <c r="N35" s="2">
        <f>IF(AND(ISNUMBER(L35),ISNUMBER(M35),M35&lt;&gt;0),L35/M35,"NA")</f>
        <v>-1.309468942316347</v>
      </c>
      <c r="O35" t="s">
        <v>62</v>
      </c>
    </row>
    <row r="36" spans="1:15" x14ac:dyDescent="0.45">
      <c r="A36" s="16">
        <v>29</v>
      </c>
      <c r="B36" s="17" t="s">
        <v>81</v>
      </c>
      <c r="C36" s="18">
        <v>7.2</v>
      </c>
      <c r="D36" s="19" t="s">
        <v>83</v>
      </c>
      <c r="E36" s="20" t="str">
        <f>IF($B$4=B36,"Geography Selected",
IF(AND(ISNUMBER(N36),ISNUMBER($I$4)),
IF(ABS(N36)&lt;=$I$4,"Not Significantly Different",
IF(ABS(N36)&gt;$I$4,"Significantly Different","Error - Both Z-score and Confidence Level are Numbers but Comparison Failed")),
IF(N36="NA","Statistical Test not applicable","N/A")
))</f>
        <v>Not Significantly Different</v>
      </c>
      <c r="G36">
        <f>IF(ISNUMBER(C36),C36,"NAN")</f>
        <v>7.2</v>
      </c>
      <c r="H36">
        <f>LEN(TRIM(D36))</f>
        <v>6</v>
      </c>
      <c r="I36" t="str">
        <f>IF(H36&gt;=3,MID(TRIM(D36),1,3),"NO")</f>
        <v>+/-</v>
      </c>
      <c r="J36" t="str">
        <f>IF(TRIM(I36)="+/-",MID(TRIM(D36),4,H36-3),D36)</f>
        <v>2.0</v>
      </c>
      <c r="K36" s="2">
        <f>IF(TRIM(J36)="*****",0,IF(ISERROR(VALUE(J36)),"NA",VALUE(J36/$I$4)))</f>
        <v>1.21580547112462</v>
      </c>
      <c r="L36" s="2">
        <f>IF(AND(ISNUMBER(G36),ISNUMBER($I$6)),$I$6-G36,"N/A")</f>
        <v>-0.10000000000000053</v>
      </c>
      <c r="M36" s="2">
        <f>IF(AND(ISNUMBER(K36),ISNUMBER($I$7)),SQRT(K36^2+($I$7)^2),"N/A")</f>
        <v>1.2173242793009595</v>
      </c>
      <c r="N36" s="2">
        <f>IF(AND(ISNUMBER(L36),ISNUMBER(M36),M36&lt;&gt;0),L36/M36,"NA")</f>
        <v>-8.2147379872703166E-2</v>
      </c>
      <c r="O36" t="s">
        <v>42</v>
      </c>
    </row>
    <row r="37" spans="1:15" x14ac:dyDescent="0.45">
      <c r="A37" s="16">
        <v>25</v>
      </c>
      <c r="B37" s="17" t="s">
        <v>79</v>
      </c>
      <c r="C37" s="18">
        <v>7.4</v>
      </c>
      <c r="D37" s="19" t="s">
        <v>70</v>
      </c>
      <c r="E37" s="20" t="str">
        <f>IF($B$4=B37,"Geography Selected",
IF(AND(ISNUMBER(N37),ISNUMBER($I$4)),
IF(ABS(N37)&lt;=$I$4,"Not Significantly Different",
IF(ABS(N37)&gt;$I$4,"Significantly Different","Error - Both Z-score and Confidence Level are Numbers but Comparison Failed")),
IF(N37="NA","Statistical Test not applicable","N/A")
))</f>
        <v>Not Significantly Different</v>
      </c>
      <c r="G37">
        <f>IF(ISNUMBER(C37),C37,"NAN")</f>
        <v>7.4</v>
      </c>
      <c r="H37">
        <f>LEN(TRIM(D37))</f>
        <v>6</v>
      </c>
      <c r="I37" t="str">
        <f>IF(H37&gt;=3,MID(TRIM(D37),1,3),"NO")</f>
        <v>+/-</v>
      </c>
      <c r="J37" t="str">
        <f>IF(TRIM(I37)="+/-",MID(TRIM(D37),4,H37-3),D37)</f>
        <v>1.3</v>
      </c>
      <c r="K37" s="2">
        <f>IF(TRIM(J37)="*****",0,IF(ISERROR(VALUE(J37)),"NA",VALUE(J37/$I$4)))</f>
        <v>0.79027355623100304</v>
      </c>
      <c r="L37" s="2">
        <f>IF(AND(ISNUMBER(G37),ISNUMBER($I$6)),$I$6-G37,"N/A")</f>
        <v>-0.30000000000000071</v>
      </c>
      <c r="M37" s="2">
        <f>IF(AND(ISNUMBER(K37),ISNUMBER($I$7)),SQRT(K37^2+($I$7)^2),"N/A")</f>
        <v>0.79260819516141623</v>
      </c>
      <c r="N37" s="2">
        <f>IF(AND(ISNUMBER(L37),ISNUMBER(M37),M37&lt;&gt;0),L37/M37,"NA")</f>
        <v>-0.37849722199617825</v>
      </c>
      <c r="O37" t="s">
        <v>61</v>
      </c>
    </row>
    <row r="38" spans="1:15" x14ac:dyDescent="0.45">
      <c r="A38" s="16">
        <v>6</v>
      </c>
      <c r="B38" s="17" t="s">
        <v>42</v>
      </c>
      <c r="C38" s="18">
        <v>9.5</v>
      </c>
      <c r="D38" s="19" t="s">
        <v>43</v>
      </c>
      <c r="E38" s="20" t="str">
        <f>IF($B$4=B38,"Geography Selected",
IF(AND(ISNUMBER(N38),ISNUMBER($I$4)),
IF(ABS(N38)&lt;=$I$4,"Not Significantly Different",
IF(ABS(N38)&gt;$I$4,"Significantly Different","Error - Both Z-score and Confidence Level are Numbers but Comparison Failed")),
IF(N38="NA","Statistical Test not applicable","N/A")
))</f>
        <v>Significantly Different</v>
      </c>
      <c r="G38">
        <f>IF(ISNUMBER(C38),C38,"NAN")</f>
        <v>9.5</v>
      </c>
      <c r="H38">
        <f>LEN(TRIM(D38))</f>
        <v>6</v>
      </c>
      <c r="I38" t="str">
        <f>IF(H38&gt;=3,MID(TRIM(D38),1,3),"NO")</f>
        <v>+/-</v>
      </c>
      <c r="J38" t="str">
        <f>IF(TRIM(I38)="+/-",MID(TRIM(D38),4,H38-3),D38)</f>
        <v>1.6</v>
      </c>
      <c r="K38" s="2">
        <f>IF(TRIM(J38)="*****",0,IF(ISERROR(VALUE(J38)),"NA",VALUE(J38/$I$4)))</f>
        <v>0.97264437689969607</v>
      </c>
      <c r="L38" s="2">
        <f>IF(AND(ISNUMBER(G38),ISNUMBER($I$6)),$I$6-G38,"N/A")</f>
        <v>-2.4000000000000004</v>
      </c>
      <c r="M38" s="2">
        <f>IF(AND(ISNUMBER(K38),ISNUMBER($I$7)),SQRT(K38^2+($I$7)^2),"N/A")</f>
        <v>0.97454222139096647</v>
      </c>
      <c r="N38" s="2">
        <f>IF(AND(ISNUMBER(L38),ISNUMBER(M38),M38&lt;&gt;0),L38/M38,"NA")</f>
        <v>-2.4626947374065278</v>
      </c>
      <c r="O38" t="s">
        <v>44</v>
      </c>
    </row>
    <row r="39" spans="1:15" x14ac:dyDescent="0.45">
      <c r="A39" s="16">
        <v>49</v>
      </c>
      <c r="B39" s="17" t="s">
        <v>86</v>
      </c>
      <c r="C39" s="18">
        <v>5.3</v>
      </c>
      <c r="D39" s="19" t="s">
        <v>43</v>
      </c>
      <c r="E39" s="20" t="str">
        <f>IF($B$4=B39,"Geography Selected",
IF(AND(ISNUMBER(N39),ISNUMBER($I$4)),
IF(ABS(N39)&lt;=$I$4,"Not Significantly Different",
IF(ABS(N39)&gt;$I$4,"Significantly Different","Error - Both Z-score and Confidence Level are Numbers but Comparison Failed")),
IF(N39="NA","Statistical Test not applicable","N/A")
))</f>
        <v>Significantly Different</v>
      </c>
      <c r="G39">
        <f>IF(ISNUMBER(C39),C39,"NAN")</f>
        <v>5.3</v>
      </c>
      <c r="H39">
        <f>LEN(TRIM(D39))</f>
        <v>6</v>
      </c>
      <c r="I39" t="str">
        <f>IF(H39&gt;=3,MID(TRIM(D39),1,3),"NO")</f>
        <v>+/-</v>
      </c>
      <c r="J39" t="str">
        <f>IF(TRIM(I39)="+/-",MID(TRIM(D39),4,H39-3),D39)</f>
        <v>1.6</v>
      </c>
      <c r="K39" s="2">
        <f>IF(TRIM(J39)="*****",0,IF(ISERROR(VALUE(J39)),"NA",VALUE(J39/$I$4)))</f>
        <v>0.97264437689969607</v>
      </c>
      <c r="L39" s="2">
        <f>IF(AND(ISNUMBER(G39),ISNUMBER($I$6)),$I$6-G39,"N/A")</f>
        <v>1.7999999999999998</v>
      </c>
      <c r="M39" s="2">
        <f>IF(AND(ISNUMBER(K39),ISNUMBER($I$7)),SQRT(K39^2+($I$7)^2),"N/A")</f>
        <v>0.97454222139096647</v>
      </c>
      <c r="N39" s="2">
        <f>IF(AND(ISNUMBER(L39),ISNUMBER(M39),M39&lt;&gt;0),L39/M39,"NA")</f>
        <v>1.8470210530548954</v>
      </c>
      <c r="O39" t="s">
        <v>55</v>
      </c>
    </row>
    <row r="40" spans="1:15" x14ac:dyDescent="0.45">
      <c r="A40" s="16">
        <v>39</v>
      </c>
      <c r="B40" s="17" t="s">
        <v>87</v>
      </c>
      <c r="C40" s="18">
        <v>6.2</v>
      </c>
      <c r="D40" s="19" t="s">
        <v>75</v>
      </c>
      <c r="E40" s="20" t="str">
        <f>IF($B$4=B40,"Geography Selected",
IF(AND(ISNUMBER(N40),ISNUMBER($I$4)),
IF(ABS(N40)&lt;=$I$4,"Not Significantly Different",
IF(ABS(N40)&gt;$I$4,"Significantly Different","Error - Both Z-score and Confidence Level are Numbers but Comparison Failed")),
IF(N40="NA","Statistical Test not applicable","N/A")
))</f>
        <v>Significantly Different</v>
      </c>
      <c r="G40">
        <f>IF(ISNUMBER(C40),C40,"NAN")</f>
        <v>6.2</v>
      </c>
      <c r="H40">
        <f>LEN(TRIM(D40))</f>
        <v>6</v>
      </c>
      <c r="I40" t="str">
        <f>IF(H40&gt;=3,MID(TRIM(D40),1,3),"NO")</f>
        <v>+/-</v>
      </c>
      <c r="J40" t="str">
        <f>IF(TRIM(I40)="+/-",MID(TRIM(D40),4,H40-3),D40)</f>
        <v>0.8</v>
      </c>
      <c r="K40" s="2">
        <f>IF(TRIM(J40)="*****",0,IF(ISERROR(VALUE(J40)),"NA",VALUE(J40/$I$4)))</f>
        <v>0.48632218844984804</v>
      </c>
      <c r="L40" s="2">
        <f>IF(AND(ISNUMBER(G40),ISNUMBER($I$6)),$I$6-G40,"N/A")</f>
        <v>0.89999999999999947</v>
      </c>
      <c r="M40" s="2">
        <f>IF(AND(ISNUMBER(K40),ISNUMBER($I$7)),SQRT(K40^2+($I$7)^2),"N/A")</f>
        <v>0.49010685399991183</v>
      </c>
      <c r="N40" s="2">
        <f>IF(AND(ISNUMBER(L40),ISNUMBER(M40),M40&lt;&gt;0),L40/M40,"NA")</f>
        <v>1.8363342455932301</v>
      </c>
      <c r="O40" t="s">
        <v>97</v>
      </c>
    </row>
    <row r="41" spans="1:15" x14ac:dyDescent="0.45">
      <c r="A41" s="16">
        <v>33</v>
      </c>
      <c r="B41" s="17" t="s">
        <v>88</v>
      </c>
      <c r="C41" s="18">
        <v>6.5</v>
      </c>
      <c r="D41" s="19" t="s">
        <v>92</v>
      </c>
      <c r="E41" s="20" t="str">
        <f>IF($B$4=B41,"Geography Selected",
IF(AND(ISNUMBER(N41),ISNUMBER($I$4)),
IF(ABS(N41)&lt;=$I$4,"Not Significantly Different",
IF(ABS(N41)&gt;$I$4,"Significantly Different","Error - Both Z-score and Confidence Level are Numbers but Comparison Failed")),
IF(N41="NA","Statistical Test not applicable","N/A")
))</f>
        <v>Not Significantly Different</v>
      </c>
      <c r="G41">
        <f>IF(ISNUMBER(C41),C41,"NAN")</f>
        <v>6.5</v>
      </c>
      <c r="H41">
        <f>LEN(TRIM(D41))</f>
        <v>6</v>
      </c>
      <c r="I41" t="str">
        <f>IF(H41&gt;=3,MID(TRIM(D41),1,3),"NO")</f>
        <v>+/-</v>
      </c>
      <c r="J41" t="str">
        <f>IF(TRIM(I41)="+/-",MID(TRIM(D41),4,H41-3),D41)</f>
        <v>1.7</v>
      </c>
      <c r="K41" s="2">
        <f>IF(TRIM(J41)="*****",0,IF(ISERROR(VALUE(J41)),"NA",VALUE(J41/$I$4)))</f>
        <v>1.0334346504559271</v>
      </c>
      <c r="L41" s="2">
        <f>IF(AND(ISNUMBER(G41),ISNUMBER($I$6)),$I$6-G41,"N/A")</f>
        <v>0.59999999999999964</v>
      </c>
      <c r="M41" s="2">
        <f>IF(AND(ISNUMBER(K41),ISNUMBER($I$7)),SQRT(K41^2+($I$7)^2),"N/A")</f>
        <v>1.0352210556794166</v>
      </c>
      <c r="N41" s="2">
        <f>IF(AND(ISNUMBER(L41),ISNUMBER(M41),M41&lt;&gt;0),L41/M41,"NA")</f>
        <v>0.57958635666101199</v>
      </c>
      <c r="O41" t="s">
        <v>36</v>
      </c>
    </row>
    <row r="42" spans="1:15" x14ac:dyDescent="0.45">
      <c r="A42" s="16">
        <v>39</v>
      </c>
      <c r="B42" s="17" t="s">
        <v>90</v>
      </c>
      <c r="C42" s="18">
        <v>6.2</v>
      </c>
      <c r="D42" s="19" t="s">
        <v>72</v>
      </c>
      <c r="E42" s="20" t="str">
        <f>IF($B$4=B42,"Geography Selected",
IF(AND(ISNUMBER(N42),ISNUMBER($I$4)),
IF(ABS(N42)&lt;=$I$4,"Not Significantly Different",
IF(ABS(N42)&gt;$I$4,"Significantly Different","Error - Both Z-score and Confidence Level are Numbers but Comparison Failed")),
IF(N42="NA","Statistical Test not applicable","N/A")
))</f>
        <v>Significantly Different</v>
      </c>
      <c r="G42">
        <f>IF(ISNUMBER(C42),C42,"NAN")</f>
        <v>6.2</v>
      </c>
      <c r="H42">
        <f>LEN(TRIM(D42))</f>
        <v>6</v>
      </c>
      <c r="I42" t="str">
        <f>IF(H42&gt;=3,MID(TRIM(D42),1,3),"NO")</f>
        <v>+/-</v>
      </c>
      <c r="J42" t="str">
        <f>IF(TRIM(I42)="+/-",MID(TRIM(D42),4,H42-3),D42)</f>
        <v>0.5</v>
      </c>
      <c r="K42" s="2">
        <f>IF(TRIM(J42)="*****",0,IF(ISERROR(VALUE(J42)),"NA",VALUE(J42/$I$4)))</f>
        <v>0.303951367781155</v>
      </c>
      <c r="L42" s="2">
        <f>IF(AND(ISNUMBER(G42),ISNUMBER($I$6)),$I$6-G42,"N/A")</f>
        <v>0.89999999999999947</v>
      </c>
      <c r="M42" s="2">
        <f>IF(AND(ISNUMBER(K42),ISNUMBER($I$7)),SQRT(K42^2+($I$7)^2),"N/A")</f>
        <v>0.30997079109986531</v>
      </c>
      <c r="N42" s="2">
        <f>IF(AND(ISNUMBER(L42),ISNUMBER(M42),M42&lt;&gt;0),L42/M42,"NA")</f>
        <v>2.9034993807208131</v>
      </c>
      <c r="O42" t="s">
        <v>93</v>
      </c>
    </row>
    <row r="43" spans="1:15" x14ac:dyDescent="0.45">
      <c r="A43" s="16">
        <v>43</v>
      </c>
      <c r="B43" s="17" t="s">
        <v>91</v>
      </c>
      <c r="C43" s="18">
        <v>5.8</v>
      </c>
      <c r="D43" s="19" t="s">
        <v>85</v>
      </c>
      <c r="E43" s="20" t="str">
        <f>IF($B$4=B43,"Geography Selected",
IF(AND(ISNUMBER(N43),ISNUMBER($I$4)),
IF(ABS(N43)&lt;=$I$4,"Not Significantly Different",
IF(ABS(N43)&gt;$I$4,"Significantly Different","Error - Both Z-score and Confidence Level are Numbers but Comparison Failed")),
IF(N43="NA","Statistical Test not applicable","N/A")
))</f>
        <v>Significantly Different</v>
      </c>
      <c r="G43">
        <f>IF(ISNUMBER(C43),C43,"NAN")</f>
        <v>5.8</v>
      </c>
      <c r="H43">
        <f>LEN(TRIM(D43))</f>
        <v>6</v>
      </c>
      <c r="I43" t="str">
        <f>IF(H43&gt;=3,MID(TRIM(D43),1,3),"NO")</f>
        <v>+/-</v>
      </c>
      <c r="J43" t="str">
        <f>IF(TRIM(I43)="+/-",MID(TRIM(D43),4,H43-3),D43)</f>
        <v>0.7</v>
      </c>
      <c r="K43" s="2">
        <f>IF(TRIM(J43)="*****",0,IF(ISERROR(VALUE(J43)),"NA",VALUE(J43/$I$4)))</f>
        <v>0.42553191489361697</v>
      </c>
      <c r="L43" s="2">
        <f>IF(AND(ISNUMBER(G43),ISNUMBER($I$6)),$I$6-G43,"N/A")</f>
        <v>1.2999999999999998</v>
      </c>
      <c r="M43" s="2">
        <f>IF(AND(ISNUMBER(K43),ISNUMBER($I$7)),SQRT(K43^2+($I$7)^2),"N/A")</f>
        <v>0.42985214661796195</v>
      </c>
      <c r="N43" s="2">
        <f>IF(AND(ISNUMBER(L43),ISNUMBER(M43),M43&lt;&gt;0),L43/M43,"NA")</f>
        <v>3.0242957031348641</v>
      </c>
      <c r="O43" t="s">
        <v>65</v>
      </c>
    </row>
    <row r="44" spans="1:15" x14ac:dyDescent="0.45">
      <c r="A44" s="16">
        <v>4</v>
      </c>
      <c r="B44" s="17" t="s">
        <v>36</v>
      </c>
      <c r="C44" s="18">
        <v>10.7</v>
      </c>
      <c r="D44" s="19" t="s">
        <v>37</v>
      </c>
      <c r="E44" s="20" t="str">
        <f>IF($B$4=B44,"Geography Selected",
IF(AND(ISNUMBER(N44),ISNUMBER($I$4)),
IF(ABS(N44)&lt;=$I$4,"Not Significantly Different",
IF(ABS(N44)&gt;$I$4,"Significantly Different","Error - Both Z-score and Confidence Level are Numbers but Comparison Failed")),
IF(N44="NA","Statistical Test not applicable","N/A")
))</f>
        <v>Not Significantly Different</v>
      </c>
      <c r="G44">
        <f>IF(ISNUMBER(C44),C44,"NAN")</f>
        <v>10.7</v>
      </c>
      <c r="H44">
        <f>LEN(TRIM(D44))</f>
        <v>6</v>
      </c>
      <c r="I44" t="str">
        <f>IF(H44&gt;=3,MID(TRIM(D44),1,3),"NO")</f>
        <v>+/-</v>
      </c>
      <c r="J44" t="str">
        <f>IF(TRIM(I44)="+/-",MID(TRIM(D44),4,H44-3),D44)</f>
        <v>4.6</v>
      </c>
      <c r="K44" s="2">
        <f>IF(TRIM(J44)="*****",0,IF(ISERROR(VALUE(J44)),"NA",VALUE(J44/$I$4)))</f>
        <v>2.7963525835866259</v>
      </c>
      <c r="L44" s="2">
        <f>IF(AND(ISNUMBER(G44),ISNUMBER($I$6)),$I$6-G44,"N/A")</f>
        <v>-3.5999999999999996</v>
      </c>
      <c r="M44" s="2">
        <f>IF(AND(ISNUMBER(K44),ISNUMBER($I$7)),SQRT(K44^2+($I$7)^2),"N/A")</f>
        <v>2.7970132693805083</v>
      </c>
      <c r="N44" s="2">
        <f>IF(AND(ISNUMBER(L44),ISNUMBER(M44),M44&lt;&gt;0),L44/M44,"NA")</f>
        <v>-1.2870872081337459</v>
      </c>
      <c r="O44" t="s">
        <v>38</v>
      </c>
    </row>
    <row r="45" spans="1:15" x14ac:dyDescent="0.45">
      <c r="A45" s="16">
        <v>37</v>
      </c>
      <c r="B45" s="17" t="s">
        <v>94</v>
      </c>
      <c r="C45" s="18">
        <v>6.3</v>
      </c>
      <c r="D45" s="19" t="s">
        <v>58</v>
      </c>
      <c r="E45" s="20" t="str">
        <f>IF($B$4=B45,"Geography Selected",
IF(AND(ISNUMBER(N45),ISNUMBER($I$4)),
IF(ABS(N45)&lt;=$I$4,"Not Significantly Different",
IF(ABS(N45)&gt;$I$4,"Significantly Different","Error - Both Z-score and Confidence Level are Numbers but Comparison Failed")),
IF(N45="NA","Statistical Test not applicable","N/A")
))</f>
        <v>Significantly Different</v>
      </c>
      <c r="G45">
        <f>IF(ISNUMBER(C45),C45,"NAN")</f>
        <v>6.3</v>
      </c>
      <c r="H45">
        <f>LEN(TRIM(D45))</f>
        <v>6</v>
      </c>
      <c r="I45" t="str">
        <f>IF(H45&gt;=3,MID(TRIM(D45),1,3),"NO")</f>
        <v>+/-</v>
      </c>
      <c r="J45" t="str">
        <f>IF(TRIM(I45)="+/-",MID(TRIM(D45),4,H45-3),D45)</f>
        <v>0.6</v>
      </c>
      <c r="K45" s="2">
        <f>IF(TRIM(J45)="*****",0,IF(ISERROR(VALUE(J45)),"NA",VALUE(J45/$I$4)))</f>
        <v>0.36474164133738601</v>
      </c>
      <c r="L45" s="2">
        <f>IF(AND(ISNUMBER(G45),ISNUMBER($I$6)),$I$6-G45,"N/A")</f>
        <v>0.79999999999999982</v>
      </c>
      <c r="M45" s="2">
        <f>IF(AND(ISNUMBER(K45),ISNUMBER($I$7)),SQRT(K45^2+($I$7)^2),"N/A")</f>
        <v>0.36977279819442066</v>
      </c>
      <c r="N45" s="2">
        <f>IF(AND(ISNUMBER(L45),ISNUMBER(M45),M45&lt;&gt;0),L45/M45,"NA")</f>
        <v>2.1634906729385013</v>
      </c>
      <c r="O45" t="s">
        <v>39</v>
      </c>
    </row>
    <row r="46" spans="1:15" x14ac:dyDescent="0.45">
      <c r="A46" s="16">
        <v>5</v>
      </c>
      <c r="B46" s="17" t="s">
        <v>39</v>
      </c>
      <c r="C46" s="18">
        <v>9.8000000000000007</v>
      </c>
      <c r="D46" s="19" t="s">
        <v>40</v>
      </c>
      <c r="E46" s="20" t="str">
        <f>IF($B$4=B46,"Geography Selected",
IF(AND(ISNUMBER(N46),ISNUMBER($I$4)),
IF(ABS(N46)&lt;=$I$4,"Not Significantly Different",
IF(ABS(N46)&gt;$I$4,"Significantly Different","Error - Both Z-score and Confidence Level are Numbers but Comparison Failed")),
IF(N46="NA","Statistical Test not applicable","N/A")
))</f>
        <v>Significantly Different</v>
      </c>
      <c r="G46">
        <f>IF(ISNUMBER(C46),C46,"NAN")</f>
        <v>9.8000000000000007</v>
      </c>
      <c r="H46">
        <f>LEN(TRIM(D46))</f>
        <v>6</v>
      </c>
      <c r="I46" t="str">
        <f>IF(H46&gt;=3,MID(TRIM(D46),1,3),"NO")</f>
        <v>+/-</v>
      </c>
      <c r="J46" t="str">
        <f>IF(TRIM(I46)="+/-",MID(TRIM(D46),4,H46-3),D46)</f>
        <v>1.1</v>
      </c>
      <c r="K46" s="2">
        <f>IF(TRIM(J46)="*****",0,IF(ISERROR(VALUE(J46)),"NA",VALUE(J46/$I$4)))</f>
        <v>0.66869300911854113</v>
      </c>
      <c r="L46" s="2">
        <f>IF(AND(ISNUMBER(G46),ISNUMBER($I$6)),$I$6-G46,"N/A")</f>
        <v>-2.7000000000000011</v>
      </c>
      <c r="M46" s="2">
        <f>IF(AND(ISNUMBER(K46),ISNUMBER($I$7)),SQRT(K46^2+($I$7)^2),"N/A")</f>
        <v>0.67145051776214359</v>
      </c>
      <c r="N46" s="2">
        <f>IF(AND(ISNUMBER(L46),ISNUMBER(M46),M46&lt;&gt;0),L46/M46,"NA")</f>
        <v>-4.0211451604784614</v>
      </c>
      <c r="O46" t="s">
        <v>41</v>
      </c>
    </row>
    <row r="47" spans="1:15" x14ac:dyDescent="0.45">
      <c r="A47" s="16">
        <v>16</v>
      </c>
      <c r="B47" s="17" t="s">
        <v>63</v>
      </c>
      <c r="C47" s="18">
        <v>7.9</v>
      </c>
      <c r="D47" s="19" t="s">
        <v>53</v>
      </c>
      <c r="E47" s="20" t="str">
        <f>IF($B$4=B47,"Geography Selected",
IF(AND(ISNUMBER(N47),ISNUMBER($I$4)),
IF(ABS(N47)&lt;=$I$4,"Not Significantly Different",
IF(ABS(N47)&gt;$I$4,"Significantly Different","Error - Both Z-score and Confidence Level are Numbers but Comparison Failed")),
IF(N47="NA","Statistical Test not applicable","N/A")
))</f>
        <v>Not Significantly Different</v>
      </c>
      <c r="G47">
        <f>IF(ISNUMBER(C47),C47,"NAN")</f>
        <v>7.9</v>
      </c>
      <c r="H47">
        <f>LEN(TRIM(D47))</f>
        <v>6</v>
      </c>
      <c r="I47" t="str">
        <f>IF(H47&gt;=3,MID(TRIM(D47),1,3),"NO")</f>
        <v>+/-</v>
      </c>
      <c r="J47" t="str">
        <f>IF(TRIM(I47)="+/-",MID(TRIM(D47),4,H47-3),D47)</f>
        <v>1.0</v>
      </c>
      <c r="K47" s="2">
        <f>IF(TRIM(J47)="*****",0,IF(ISERROR(VALUE(J47)),"NA",VALUE(J47/$I$4)))</f>
        <v>0.60790273556231</v>
      </c>
      <c r="L47" s="2">
        <f>IF(AND(ISNUMBER(G47),ISNUMBER($I$6)),$I$6-G47,"N/A")</f>
        <v>-0.80000000000000071</v>
      </c>
      <c r="M47" s="2">
        <f>IF(AND(ISNUMBER(K47),ISNUMBER($I$7)),SQRT(K47^2+($I$7)^2),"N/A")</f>
        <v>0.61093468821403585</v>
      </c>
      <c r="N47" s="2">
        <f>IF(AND(ISNUMBER(L47),ISNUMBER(M47),M47&lt;&gt;0),L47/M47,"NA")</f>
        <v>-1.309468942316347</v>
      </c>
      <c r="O47" t="s">
        <v>64</v>
      </c>
    </row>
    <row r="48" spans="1:15" x14ac:dyDescent="0.45">
      <c r="A48" s="16">
        <v>43</v>
      </c>
      <c r="B48" s="17" t="s">
        <v>97</v>
      </c>
      <c r="C48" s="18">
        <v>5.8</v>
      </c>
      <c r="D48" s="19" t="s">
        <v>58</v>
      </c>
      <c r="E48" s="20" t="str">
        <f>IF($B$4=B48,"Geography Selected",
IF(AND(ISNUMBER(N48),ISNUMBER($I$4)),
IF(ABS(N48)&lt;=$I$4,"Not Significantly Different",
IF(ABS(N48)&gt;$I$4,"Significantly Different","Error - Both Z-score and Confidence Level are Numbers but Comparison Failed")),
IF(N48="NA","Statistical Test not applicable","N/A")
))</f>
        <v>Significantly Different</v>
      </c>
      <c r="G48">
        <f>IF(ISNUMBER(C48),C48,"NAN")</f>
        <v>5.8</v>
      </c>
      <c r="H48">
        <f>LEN(TRIM(D48))</f>
        <v>6</v>
      </c>
      <c r="I48" t="str">
        <f>IF(H48&gt;=3,MID(TRIM(D48),1,3),"NO")</f>
        <v>+/-</v>
      </c>
      <c r="J48" t="str">
        <f>IF(TRIM(I48)="+/-",MID(TRIM(D48),4,H48-3),D48)</f>
        <v>0.6</v>
      </c>
      <c r="K48" s="2">
        <f>IF(TRIM(J48)="*****",0,IF(ISERROR(VALUE(J48)),"NA",VALUE(J48/$I$4)))</f>
        <v>0.36474164133738601</v>
      </c>
      <c r="L48" s="2">
        <f>IF(AND(ISNUMBER(G48),ISNUMBER($I$6)),$I$6-G48,"N/A")</f>
        <v>1.2999999999999998</v>
      </c>
      <c r="M48" s="2">
        <f>IF(AND(ISNUMBER(K48),ISNUMBER($I$7)),SQRT(K48^2+($I$7)^2),"N/A")</f>
        <v>0.36977279819442066</v>
      </c>
      <c r="N48" s="2">
        <f>IF(AND(ISNUMBER(L48),ISNUMBER(M48),M48&lt;&gt;0),L48/M48,"NA")</f>
        <v>3.5156723435250652</v>
      </c>
      <c r="O48" t="s">
        <v>71</v>
      </c>
    </row>
    <row r="49" spans="1:15" x14ac:dyDescent="0.45">
      <c r="A49" s="16"/>
      <c r="B49" s="37" t="s">
        <v>101</v>
      </c>
      <c r="C49" s="38">
        <v>4.2</v>
      </c>
      <c r="D49" s="39" t="s">
        <v>82</v>
      </c>
      <c r="E49" s="20" t="str">
        <f>IF($B$4=B49,"Geography Selected",
IF(AND(ISNUMBER(N49),ISNUMBER($I$4)),
IF(ABS(N49)&lt;=$I$4,"Not Significantly Different",
IF(ABS(N49)&gt;$I$4,"Significantly Different","Error - Both Z-score and Confidence Level are Numbers but Comparison Failed")),
IF(N49="NA","Statistical Test not applicable","N/A")
))</f>
        <v>Significantly Different</v>
      </c>
      <c r="G49">
        <f>IF(ISNUMBER(C49),C49,"NAN")</f>
        <v>4.2</v>
      </c>
      <c r="H49">
        <f>LEN(TRIM(D49))</f>
        <v>6</v>
      </c>
      <c r="I49" t="str">
        <f>IF(H49&gt;=3,MID(TRIM(D49),1,3),"NO")</f>
        <v>+/-</v>
      </c>
      <c r="J49" t="str">
        <f>IF(TRIM(I49)="+/-",MID(TRIM(D49),4,H49-3),D49)</f>
        <v>0.9</v>
      </c>
      <c r="K49" s="2">
        <f>IF(TRIM(J49)="*****",0,IF(ISERROR(VALUE(J49)),"NA",VALUE(J49/$I$4)))</f>
        <v>0.54711246200607899</v>
      </c>
      <c r="L49" s="2">
        <f>IF(AND(ISNUMBER(G49),ISNUMBER($I$6)),$I$6-G49,"N/A")</f>
        <v>2.8999999999999995</v>
      </c>
      <c r="M49" s="2">
        <f>IF(AND(ISNUMBER(K49),ISNUMBER($I$7)),SQRT(K49^2+($I$7)^2),"N/A")</f>
        <v>0.55047933970440222</v>
      </c>
      <c r="N49" s="2">
        <f>IF(AND(ISNUMBER(L49),ISNUMBER(M49),M49&lt;&gt;0),L49/M49,"NA")</f>
        <v>5.2681359514005539</v>
      </c>
      <c r="O49" t="s">
        <v>101</v>
      </c>
    </row>
    <row r="50" spans="1:15" x14ac:dyDescent="0.45">
      <c r="A50" s="16">
        <v>36</v>
      </c>
      <c r="B50" s="17" t="s">
        <v>93</v>
      </c>
      <c r="C50" s="18">
        <v>6.4</v>
      </c>
      <c r="D50" s="19" t="s">
        <v>83</v>
      </c>
      <c r="E50" s="20" t="str">
        <f>IF($B$4=B50,"Geography Selected",
IF(AND(ISNUMBER(N50),ISNUMBER($I$4)),
IF(ABS(N50)&lt;=$I$4,"Not Significantly Different",
IF(ABS(N50)&gt;$I$4,"Significantly Different","Error - Both Z-score and Confidence Level are Numbers but Comparison Failed")),
IF(N50="NA","Statistical Test not applicable","N/A")
))</f>
        <v>Not Significantly Different</v>
      </c>
      <c r="G50">
        <f>IF(ISNUMBER(C50),C50,"NAN")</f>
        <v>6.4</v>
      </c>
      <c r="H50">
        <f>LEN(TRIM(D50))</f>
        <v>6</v>
      </c>
      <c r="I50" t="str">
        <f>IF(H50&gt;=3,MID(TRIM(D50),1,3),"NO")</f>
        <v>+/-</v>
      </c>
      <c r="J50" t="str">
        <f>IF(TRIM(I50)="+/-",MID(TRIM(D50),4,H50-3),D50)</f>
        <v>2.0</v>
      </c>
      <c r="K50" s="2">
        <f>IF(TRIM(J50)="*****",0,IF(ISERROR(VALUE(J50)),"NA",VALUE(J50/$I$4)))</f>
        <v>1.21580547112462</v>
      </c>
      <c r="L50" s="2">
        <f>IF(AND(ISNUMBER(G50),ISNUMBER($I$6)),$I$6-G50,"N/A")</f>
        <v>0.69999999999999929</v>
      </c>
      <c r="M50" s="2">
        <f>IF(AND(ISNUMBER(K50),ISNUMBER($I$7)),SQRT(K50^2+($I$7)^2),"N/A")</f>
        <v>1.2173242793009595</v>
      </c>
      <c r="N50" s="2">
        <f>IF(AND(ISNUMBER(L50),ISNUMBER(M50),M50&lt;&gt;0),L50/M50,"NA")</f>
        <v>0.57503165910891851</v>
      </c>
      <c r="O50" t="s">
        <v>94</v>
      </c>
    </row>
    <row r="51" spans="1:15" x14ac:dyDescent="0.45">
      <c r="A51" s="16">
        <v>19</v>
      </c>
      <c r="B51" s="17" t="s">
        <v>69</v>
      </c>
      <c r="C51" s="18">
        <v>7.7</v>
      </c>
      <c r="D51" s="19" t="s">
        <v>70</v>
      </c>
      <c r="E51" s="20" t="str">
        <f>IF($B$4=B51,"Geography Selected",
IF(AND(ISNUMBER(N51),ISNUMBER($I$4)),
IF(ABS(N51)&lt;=$I$4,"Not Significantly Different",
IF(ABS(N51)&gt;$I$4,"Significantly Different","Error - Both Z-score and Confidence Level are Numbers but Comparison Failed")),
IF(N51="NA","Statistical Test not applicable","N/A")
))</f>
        <v>Not Significantly Different</v>
      </c>
      <c r="G51">
        <f>IF(ISNUMBER(C51),C51,"NAN")</f>
        <v>7.7</v>
      </c>
      <c r="H51">
        <f>LEN(TRIM(D51))</f>
        <v>6</v>
      </c>
      <c r="I51" t="str">
        <f>IF(H51&gt;=3,MID(TRIM(D51),1,3),"NO")</f>
        <v>+/-</v>
      </c>
      <c r="J51" t="str">
        <f>IF(TRIM(I51)="+/-",MID(TRIM(D51),4,H51-3),D51)</f>
        <v>1.3</v>
      </c>
      <c r="K51" s="2">
        <f>IF(TRIM(J51)="*****",0,IF(ISERROR(VALUE(J51)),"NA",VALUE(J51/$I$4)))</f>
        <v>0.79027355623100304</v>
      </c>
      <c r="L51" s="2">
        <f>IF(AND(ISNUMBER(G51),ISNUMBER($I$6)),$I$6-G51,"N/A")</f>
        <v>-0.60000000000000053</v>
      </c>
      <c r="M51" s="2">
        <f>IF(AND(ISNUMBER(K51),ISNUMBER($I$7)),SQRT(K51^2+($I$7)^2),"N/A")</f>
        <v>0.79260819516141623</v>
      </c>
      <c r="N51" s="2">
        <f>IF(AND(ISNUMBER(L51),ISNUMBER(M51),M51&lt;&gt;0),L51/M51,"NA")</f>
        <v>-0.75699444399235527</v>
      </c>
      <c r="O51" t="s">
        <v>66</v>
      </c>
    </row>
    <row r="52" spans="1:15" x14ac:dyDescent="0.45">
      <c r="A52" s="16">
        <v>37</v>
      </c>
      <c r="B52" s="17" t="s">
        <v>95</v>
      </c>
      <c r="C52" s="18">
        <v>6.3</v>
      </c>
      <c r="D52" s="19" t="s">
        <v>96</v>
      </c>
      <c r="E52" s="20" t="str">
        <f>IF($B$4=B52,"Geography Selected",
IF(AND(ISNUMBER(N52),ISNUMBER($I$4)),
IF(ABS(N52)&lt;=$I$4,"Not Significantly Different",
IF(ABS(N52)&gt;$I$4,"Significantly Different","Error - Both Z-score and Confidence Level are Numbers but Comparison Failed")),
IF(N52="NA","Statistical Test not applicable","N/A")
))</f>
        <v>Not Significantly Different</v>
      </c>
      <c r="G52">
        <f>IF(ISNUMBER(C52),C52,"NAN")</f>
        <v>6.3</v>
      </c>
      <c r="H52">
        <f>LEN(TRIM(D52))</f>
        <v>6</v>
      </c>
      <c r="I52" t="str">
        <f>IF(H52&gt;=3,MID(TRIM(D52),1,3),"NO")</f>
        <v>+/-</v>
      </c>
      <c r="J52" t="str">
        <f>IF(TRIM(I52)="+/-",MID(TRIM(D52),4,H52-3),D52)</f>
        <v>2.6</v>
      </c>
      <c r="K52" s="2">
        <f>IF(TRIM(J52)="*****",0,IF(ISERROR(VALUE(J52)),"NA",VALUE(J52/$I$4)))</f>
        <v>1.5805471124620061</v>
      </c>
      <c r="L52" s="2">
        <f>IF(AND(ISNUMBER(G52),ISNUMBER($I$6)),$I$6-G52,"N/A")</f>
        <v>0.79999999999999982</v>
      </c>
      <c r="M52" s="2">
        <f>IF(AND(ISNUMBER(K52),ISNUMBER($I$7)),SQRT(K52^2+($I$7)^2),"N/A")</f>
        <v>1.5817157241650683</v>
      </c>
      <c r="N52" s="2">
        <f>IF(AND(ISNUMBER(L52),ISNUMBER(M52),M52&lt;&gt;0),L52/M52,"NA")</f>
        <v>0.50577988685184971</v>
      </c>
      <c r="O52" t="s">
        <v>63</v>
      </c>
    </row>
    <row r="53" spans="1:15" x14ac:dyDescent="0.45">
      <c r="A53" s="16">
        <v>18</v>
      </c>
      <c r="B53" s="17" t="s">
        <v>65</v>
      </c>
      <c r="C53" s="18">
        <v>7.8</v>
      </c>
      <c r="D53" s="19" t="s">
        <v>53</v>
      </c>
      <c r="E53" s="20" t="str">
        <f>IF($B$4=B53,"Geography Selected",
IF(AND(ISNUMBER(N53),ISNUMBER($I$4)),
IF(ABS(N53)&lt;=$I$4,"Not Significantly Different",
IF(ABS(N53)&gt;$I$4,"Significantly Different","Error - Both Z-score and Confidence Level are Numbers but Comparison Failed")),
IF(N53="NA","Statistical Test not applicable","N/A")
))</f>
        <v>Not Significantly Different</v>
      </c>
      <c r="G53">
        <f>IF(ISNUMBER(C53),C53,"NAN")</f>
        <v>7.8</v>
      </c>
      <c r="H53">
        <f>LEN(TRIM(D53))</f>
        <v>6</v>
      </c>
      <c r="I53" t="str">
        <f>IF(H53&gt;=3,MID(TRIM(D53),1,3),"NO")</f>
        <v>+/-</v>
      </c>
      <c r="J53" t="str">
        <f>IF(TRIM(I53)="+/-",MID(TRIM(D53),4,H53-3),D53)</f>
        <v>1.0</v>
      </c>
      <c r="K53" s="2">
        <f>IF(TRIM(J53)="*****",0,IF(ISERROR(VALUE(J53)),"NA",VALUE(J53/$I$4)))</f>
        <v>0.60790273556231</v>
      </c>
      <c r="L53" s="2">
        <f>IF(AND(ISNUMBER(G53),ISNUMBER($I$6)),$I$6-G53,"N/A")</f>
        <v>-0.70000000000000018</v>
      </c>
      <c r="M53" s="2">
        <f>IF(AND(ISNUMBER(K53),ISNUMBER($I$7)),SQRT(K53^2+($I$7)^2),"N/A")</f>
        <v>0.61093468821403585</v>
      </c>
      <c r="N53" s="2">
        <f>IF(AND(ISNUMBER(L53),ISNUMBER(M53),M53&lt;&gt;0),L53/M53,"NA")</f>
        <v>-1.1457853245268028</v>
      </c>
      <c r="O53" t="s">
        <v>47</v>
      </c>
    </row>
    <row r="54" spans="1:15" x14ac:dyDescent="0.45">
      <c r="A54" s="16">
        <v>19</v>
      </c>
      <c r="B54" s="17" t="s">
        <v>71</v>
      </c>
      <c r="C54" s="18">
        <v>7.7</v>
      </c>
      <c r="D54" s="19" t="s">
        <v>72</v>
      </c>
      <c r="E54" s="20" t="str">
        <f>IF($B$4=B54,"Geography Selected",
IF(AND(ISNUMBER(N54),ISNUMBER($I$4)),
IF(ABS(N54)&lt;=$I$4,"Not Significantly Different",
IF(ABS(N54)&gt;$I$4,"Significantly Different","Error - Both Z-score and Confidence Level are Numbers but Comparison Failed")),
IF(N54="NA","Statistical Test not applicable","N/A")
))</f>
        <v>Significantly Different</v>
      </c>
      <c r="G54">
        <f>IF(ISNUMBER(C54),C54,"NAN")</f>
        <v>7.7</v>
      </c>
      <c r="H54">
        <f>LEN(TRIM(D54))</f>
        <v>6</v>
      </c>
      <c r="I54" t="str">
        <f>IF(H54&gt;=3,MID(TRIM(D54),1,3),"NO")</f>
        <v>+/-</v>
      </c>
      <c r="J54" t="str">
        <f>IF(TRIM(I54)="+/-",MID(TRIM(D54),4,H54-3),D54)</f>
        <v>0.5</v>
      </c>
      <c r="K54" s="2">
        <f>IF(TRIM(J54)="*****",0,IF(ISERROR(VALUE(J54)),"NA",VALUE(J54/$I$4)))</f>
        <v>0.303951367781155</v>
      </c>
      <c r="L54" s="2">
        <f>IF(AND(ISNUMBER(G54),ISNUMBER($I$6)),$I$6-G54,"N/A")</f>
        <v>-0.60000000000000053</v>
      </c>
      <c r="M54" s="2">
        <f>IF(AND(ISNUMBER(K54),ISNUMBER($I$7)),SQRT(K54^2+($I$7)^2),"N/A")</f>
        <v>0.30997079109986531</v>
      </c>
      <c r="N54" s="2">
        <f>IF(AND(ISNUMBER(L54),ISNUMBER(M54),M54&lt;&gt;0),L54/M54,"NA")</f>
        <v>-1.9356662538138782</v>
      </c>
      <c r="O54" t="s">
        <v>73</v>
      </c>
    </row>
    <row r="55" spans="1:15" x14ac:dyDescent="0.45">
      <c r="A55" s="16"/>
      <c r="B55" s="17" t="s">
        <v>5</v>
      </c>
      <c r="C55" s="18">
        <v>7.1</v>
      </c>
      <c r="D55" s="19" t="s">
        <v>27</v>
      </c>
      <c r="E55" s="20" t="str">
        <f>IF($B$4=B55,"Geography Selected",
IF(AND(ISNUMBER(N55),ISNUMBER($I$4)),
IF(ABS(N55)&lt;=$I$4,"Not Significantly Different",
IF(ABS(N55)&gt;$I$4,"Significantly Different","Error - Both Z-score and Confidence Level are Numbers but Comparison Failed")),
IF(N55="NA","Statistical Test not applicable","N/A")
))</f>
        <v>Geography Selected</v>
      </c>
      <c r="G55">
        <f>IF(ISNUMBER(C55),C55,"NAN")</f>
        <v>7.1</v>
      </c>
      <c r="H55">
        <f>LEN(TRIM(D55))</f>
        <v>6</v>
      </c>
      <c r="I55" t="str">
        <f>IF(H55&gt;=3,MID(TRIM(D55),1,3),"NO")</f>
        <v>+/-</v>
      </c>
      <c r="J55" t="str">
        <f>IF(TRIM(I55)="+/-",MID(TRIM(D55),4,H55-3),D55)</f>
        <v>0.1</v>
      </c>
      <c r="K55" s="2">
        <f>IF(TRIM(J55)="*****",0,IF(ISERROR(VALUE(J55)),"NA",VALUE(J55/$I$4)))</f>
        <v>6.0790273556231005E-2</v>
      </c>
      <c r="L55" s="2">
        <f>IF(AND(ISNUMBER(G55),ISNUMBER($I$6)),$I$6-G55,"N/A")</f>
        <v>0</v>
      </c>
      <c r="M55" s="2">
        <f>IF(AND(ISNUMBER(K55),ISNUMBER($I$7)),SQRT(K55^2+($I$7)^2),"N/A")</f>
        <v>8.5970429323592404E-2</v>
      </c>
      <c r="N55" s="2">
        <f>IF(AND(ISNUMBER(L55),ISNUMBER(M55),M55&lt;&gt;0),L55/M55,"NA")</f>
        <v>0</v>
      </c>
      <c r="O55" t="s">
        <v>5</v>
      </c>
    </row>
    <row r="56" spans="1:15" x14ac:dyDescent="0.45">
      <c r="A56" s="16">
        <v>23</v>
      </c>
      <c r="B56" s="17" t="s">
        <v>77</v>
      </c>
      <c r="C56" s="18">
        <v>7.5</v>
      </c>
      <c r="D56" s="19" t="s">
        <v>45</v>
      </c>
      <c r="E56" s="20" t="str">
        <f>IF($B$4=B56,"Geography Selected",
IF(AND(ISNUMBER(N56),ISNUMBER($I$4)),
IF(ABS(N56)&lt;=$I$4,"Not Significantly Different",
IF(ABS(N56)&gt;$I$4,"Significantly Different","Error - Both Z-score and Confidence Level are Numbers but Comparison Failed")),
IF(N56="NA","Statistical Test not applicable","N/A")
))</f>
        <v>Not Significantly Different</v>
      </c>
      <c r="G56">
        <f>IF(ISNUMBER(C56),C56,"NAN")</f>
        <v>7.5</v>
      </c>
      <c r="H56">
        <f>LEN(TRIM(D56))</f>
        <v>6</v>
      </c>
      <c r="I56" t="str">
        <f>IF(H56&gt;=3,MID(TRIM(D56),1,3),"NO")</f>
        <v>+/-</v>
      </c>
      <c r="J56" t="str">
        <f>IF(TRIM(I56)="+/-",MID(TRIM(D56),4,H56-3),D56)</f>
        <v>1.2</v>
      </c>
      <c r="K56" s="2">
        <f>IF(TRIM(J56)="*****",0,IF(ISERROR(VALUE(J56)),"NA",VALUE(J56/$I$4)))</f>
        <v>0.72948328267477203</v>
      </c>
      <c r="L56" s="2">
        <f>IF(AND(ISNUMBER(G56),ISNUMBER($I$6)),$I$6-G56,"N/A")</f>
        <v>-0.40000000000000036</v>
      </c>
      <c r="M56" s="2">
        <f>IF(AND(ISNUMBER(K56),ISNUMBER($I$7)),SQRT(K56^2+($I$7)^2),"N/A")</f>
        <v>0.73201182849801194</v>
      </c>
      <c r="N56" s="2">
        <f>IF(AND(ISNUMBER(L56),ISNUMBER(M56),M56&lt;&gt;0),L56/M56,"NA")</f>
        <v>-0.54643925743760946</v>
      </c>
      <c r="O56" t="s">
        <v>78</v>
      </c>
    </row>
    <row r="57" spans="1:15" x14ac:dyDescent="0.45">
      <c r="A57" s="16">
        <v>51</v>
      </c>
      <c r="B57" s="17" t="s">
        <v>99</v>
      </c>
      <c r="C57" s="18">
        <v>4.0999999999999996</v>
      </c>
      <c r="D57" s="19" t="s">
        <v>83</v>
      </c>
      <c r="E57" s="20" t="str">
        <f>IF($B$4=B57,"Geography Selected",
IF(AND(ISNUMBER(N57),ISNUMBER($I$4)),
IF(ABS(N57)&lt;=$I$4,"Not Significantly Different",
IF(ABS(N57)&gt;$I$4,"Significantly Different","Error - Both Z-score and Confidence Level are Numbers but Comparison Failed")),
IF(N57="NA","Statistical Test not applicable","N/A")
))</f>
        <v>Significantly Different</v>
      </c>
      <c r="G57">
        <f>IF(ISNUMBER(C57),C57,"NAN")</f>
        <v>4.0999999999999996</v>
      </c>
      <c r="H57">
        <f>LEN(TRIM(D57))</f>
        <v>6</v>
      </c>
      <c r="I57" t="str">
        <f>IF(H57&gt;=3,MID(TRIM(D57),1,3),"NO")</f>
        <v>+/-</v>
      </c>
      <c r="J57" t="str">
        <f>IF(TRIM(I57)="+/-",MID(TRIM(D57),4,H57-3),D57)</f>
        <v>2.0</v>
      </c>
      <c r="K57" s="2">
        <f>IF(TRIM(J57)="*****",0,IF(ISERROR(VALUE(J57)),"NA",VALUE(J57/$I$4)))</f>
        <v>1.21580547112462</v>
      </c>
      <c r="L57" s="2">
        <f>IF(AND(ISNUMBER(G57),ISNUMBER($I$6)),$I$6-G57,"N/A")</f>
        <v>3</v>
      </c>
      <c r="M57" s="2">
        <f>IF(AND(ISNUMBER(K57),ISNUMBER($I$7)),SQRT(K57^2+($I$7)^2),"N/A")</f>
        <v>1.2173242793009595</v>
      </c>
      <c r="N57" s="2">
        <f>IF(AND(ISNUMBER(L57),ISNUMBER(M57),M57&lt;&gt;0),L57/M57,"NA")</f>
        <v>2.4644213961810819</v>
      </c>
      <c r="O57" t="s">
        <v>33</v>
      </c>
    </row>
    <row r="58" spans="1:15" x14ac:dyDescent="0.45">
      <c r="A58" s="16">
        <v>29</v>
      </c>
      <c r="B58" s="17" t="s">
        <v>84</v>
      </c>
      <c r="C58" s="18">
        <v>7.2</v>
      </c>
      <c r="D58" s="19" t="s">
        <v>85</v>
      </c>
      <c r="E58" s="20" t="str">
        <f>IF($B$4=B58,"Geography Selected",
IF(AND(ISNUMBER(N58),ISNUMBER($I$4)),
IF(ABS(N58)&lt;=$I$4,"Not Significantly Different",
IF(ABS(N58)&gt;$I$4,"Significantly Different","Error - Both Z-score and Confidence Level are Numbers but Comparison Failed")),
IF(N58="NA","Statistical Test not applicable","N/A")
))</f>
        <v>Not Significantly Different</v>
      </c>
      <c r="G58">
        <f>IF(ISNUMBER(C58),C58,"NAN")</f>
        <v>7.2</v>
      </c>
      <c r="H58">
        <f>LEN(TRIM(D58))</f>
        <v>6</v>
      </c>
      <c r="I58" t="str">
        <f>IF(H58&gt;=3,MID(TRIM(D58),1,3),"NO")</f>
        <v>+/-</v>
      </c>
      <c r="J58" t="str">
        <f>IF(TRIM(I58)="+/-",MID(TRIM(D58),4,H58-3),D58)</f>
        <v>0.7</v>
      </c>
      <c r="K58" s="2">
        <f>IF(TRIM(J58)="*****",0,IF(ISERROR(VALUE(J58)),"NA",VALUE(J58/$I$4)))</f>
        <v>0.42553191489361697</v>
      </c>
      <c r="L58" s="2">
        <f>IF(AND(ISNUMBER(G58),ISNUMBER($I$6)),$I$6-G58,"N/A")</f>
        <v>-0.10000000000000053</v>
      </c>
      <c r="M58" s="2">
        <f>IF(AND(ISNUMBER(K58),ISNUMBER($I$7)),SQRT(K58^2+($I$7)^2),"N/A")</f>
        <v>0.42985214661796195</v>
      </c>
      <c r="N58" s="2">
        <f>IF(AND(ISNUMBER(L58),ISNUMBER(M58),M58&lt;&gt;0),L58/M58,"NA")</f>
        <v>-0.23263813101037542</v>
      </c>
      <c r="O58" t="s">
        <v>86</v>
      </c>
    </row>
    <row r="59" spans="1:15" x14ac:dyDescent="0.45">
      <c r="A59" s="16">
        <v>41</v>
      </c>
      <c r="B59" s="17" t="s">
        <v>98</v>
      </c>
      <c r="C59" s="18">
        <v>6.1</v>
      </c>
      <c r="D59" s="19" t="s">
        <v>58</v>
      </c>
      <c r="E59" s="20" t="str">
        <f>IF($B$4=B59,"Geography Selected",
IF(AND(ISNUMBER(N59),ISNUMBER($I$4)),
IF(ABS(N59)&lt;=$I$4,"Not Significantly Different",
IF(ABS(N59)&gt;$I$4,"Significantly Different","Error - Both Z-score and Confidence Level are Numbers but Comparison Failed")),
IF(N59="NA","Statistical Test not applicable","N/A")
))</f>
        <v>Significantly Different</v>
      </c>
      <c r="G59">
        <f>IF(ISNUMBER(C59),C59,"NAN")</f>
        <v>6.1</v>
      </c>
      <c r="H59">
        <f>LEN(TRIM(D59))</f>
        <v>6</v>
      </c>
      <c r="I59" t="str">
        <f>IF(H59&gt;=3,MID(TRIM(D59),1,3),"NO")</f>
        <v>+/-</v>
      </c>
      <c r="J59" t="str">
        <f>IF(TRIM(I59)="+/-",MID(TRIM(D59),4,H59-3),D59)</f>
        <v>0.6</v>
      </c>
      <c r="K59" s="2">
        <f>IF(TRIM(J59)="*****",0,IF(ISERROR(VALUE(J59)),"NA",VALUE(J59/$I$4)))</f>
        <v>0.36474164133738601</v>
      </c>
      <c r="L59" s="2">
        <f>IF(AND(ISNUMBER(G59),ISNUMBER($I$6)),$I$6-G59,"N/A")</f>
        <v>1</v>
      </c>
      <c r="M59" s="2">
        <f>IF(AND(ISNUMBER(K59),ISNUMBER($I$7)),SQRT(K59^2+($I$7)^2),"N/A")</f>
        <v>0.36977279819442066</v>
      </c>
      <c r="N59" s="2">
        <f>IF(AND(ISNUMBER(L59),ISNUMBER(M59),M59&lt;&gt;0),L59/M59,"NA")</f>
        <v>2.7043633411731274</v>
      </c>
      <c r="O59" t="s">
        <v>95</v>
      </c>
    </row>
    <row r="60" spans="1:15" x14ac:dyDescent="0.45">
      <c r="A60" s="16">
        <v>10</v>
      </c>
      <c r="B60" s="17" t="s">
        <v>55</v>
      </c>
      <c r="C60" s="18">
        <v>8.6</v>
      </c>
      <c r="D60" s="19" t="s">
        <v>56</v>
      </c>
      <c r="E60" s="20" t="str">
        <f>IF($B$4=B60,"Geography Selected",
IF(AND(ISNUMBER(N60),ISNUMBER($I$4)),
IF(ABS(N60)&lt;=$I$4,"Not Significantly Different",
IF(ABS(N60)&gt;$I$4,"Significantly Different","Error - Both Z-score and Confidence Level are Numbers but Comparison Failed")),
IF(N60="NA","Statistical Test not applicable","N/A")
))</f>
        <v>Not Significantly Different</v>
      </c>
      <c r="G60">
        <f>IF(ISNUMBER(C60),C60,"NAN")</f>
        <v>8.6</v>
      </c>
      <c r="H60">
        <f>LEN(TRIM(D60))</f>
        <v>6</v>
      </c>
      <c r="I60" t="str">
        <f>IF(H60&gt;=3,MID(TRIM(D60),1,3),"NO")</f>
        <v>+/-</v>
      </c>
      <c r="J60" t="str">
        <f>IF(TRIM(I60)="+/-",MID(TRIM(D60),4,H60-3),D60)</f>
        <v>1.9</v>
      </c>
      <c r="K60" s="2">
        <f>IF(TRIM(J60)="*****",0,IF(ISERROR(VALUE(J60)),"NA",VALUE(J60/$I$4)))</f>
        <v>1.1550151975683889</v>
      </c>
      <c r="L60" s="2">
        <f>IF(AND(ISNUMBER(G60),ISNUMBER($I$6)),$I$6-G60,"N/A")</f>
        <v>-1.5</v>
      </c>
      <c r="M60" s="2">
        <f>IF(AND(ISNUMBER(K60),ISNUMBER($I$7)),SQRT(K60^2+($I$7)^2),"N/A")</f>
        <v>1.1566138352851334</v>
      </c>
      <c r="N60" s="2">
        <f>IF(AND(ISNUMBER(L60),ISNUMBER(M60),M60&lt;&gt;0),L60/M60,"NA")</f>
        <v>-1.2968892073041938</v>
      </c>
      <c r="O60" t="s">
        <v>57</v>
      </c>
    </row>
    <row r="61" spans="1:15" x14ac:dyDescent="0.45">
      <c r="A61" s="16">
        <v>47</v>
      </c>
      <c r="B61" s="17" t="s">
        <v>100</v>
      </c>
      <c r="C61" s="18">
        <v>5.4</v>
      </c>
      <c r="D61" s="19" t="s">
        <v>85</v>
      </c>
      <c r="E61" s="20" t="str">
        <f>IF($B$4=B61,"Geography Selected",
IF(AND(ISNUMBER(N61),ISNUMBER($I$4)),
IF(ABS(N61)&lt;=$I$4,"Not Significantly Different",
IF(ABS(N61)&gt;$I$4,"Significantly Different","Error - Both Z-score and Confidence Level are Numbers but Comparison Failed")),
IF(N61="NA","Statistical Test not applicable","N/A")
))</f>
        <v>Significantly Different</v>
      </c>
      <c r="G61">
        <f>IF(ISNUMBER(C61),C61,"NAN")</f>
        <v>5.4</v>
      </c>
      <c r="H61">
        <f>LEN(TRIM(D61))</f>
        <v>6</v>
      </c>
      <c r="I61" t="str">
        <f>IF(H61&gt;=3,MID(TRIM(D61),1,3),"NO")</f>
        <v>+/-</v>
      </c>
      <c r="J61" t="str">
        <f>IF(TRIM(I61)="+/-",MID(TRIM(D61),4,H61-3),D61)</f>
        <v>0.7</v>
      </c>
      <c r="K61" s="2">
        <f>IF(TRIM(J61)="*****",0,IF(ISERROR(VALUE(J61)),"NA",VALUE(J61/$I$4)))</f>
        <v>0.42553191489361697</v>
      </c>
      <c r="L61" s="2">
        <f>IF(AND(ISNUMBER(G61),ISNUMBER($I$6)),$I$6-G61,"N/A")</f>
        <v>1.6999999999999993</v>
      </c>
      <c r="M61" s="2">
        <f>IF(AND(ISNUMBER(K61),ISNUMBER($I$7)),SQRT(K61^2+($I$7)^2),"N/A")</f>
        <v>0.42985214661796195</v>
      </c>
      <c r="N61" s="2">
        <f>IF(AND(ISNUMBER(L61),ISNUMBER(M61),M61&lt;&gt;0),L61/M61,"NA")</f>
        <v>3.9548482271763592</v>
      </c>
      <c r="O61" t="s">
        <v>98</v>
      </c>
    </row>
    <row r="62" spans="1:15" ht="14.65" thickBot="1" x14ac:dyDescent="0.5">
      <c r="A62" s="22">
        <v>2</v>
      </c>
      <c r="B62" s="23" t="s">
        <v>33</v>
      </c>
      <c r="C62" s="24">
        <v>10.9</v>
      </c>
      <c r="D62" s="25" t="s">
        <v>34</v>
      </c>
      <c r="E62" s="26" t="str">
        <f>IF($B$4=B62,"Geography Selected",
IF(AND(ISNUMBER(N62),ISNUMBER($I$4)),
IF(ABS(N62)&lt;=$I$4,"Not Significantly Different",
IF(ABS(N62)&gt;$I$4,"Significantly Different","Error - Both Z-score and Confidence Level are Numbers but Comparison Failed")),
IF(N62="NA","Statistical Test not applicable","N/A")
))</f>
        <v>Significantly Different</v>
      </c>
      <c r="G62">
        <f>IF(ISNUMBER(C62),C62,"NAN")</f>
        <v>10.9</v>
      </c>
      <c r="H62">
        <f>LEN(TRIM(D62))</f>
        <v>6</v>
      </c>
      <c r="I62" t="str">
        <f>IF(H62&gt;=3,MID(TRIM(D62),1,3),"NO")</f>
        <v>+/-</v>
      </c>
      <c r="J62" t="str">
        <f>IF(TRIM(I62)="+/-",MID(TRIM(D62),4,H62-3),D62)</f>
        <v>3.6</v>
      </c>
      <c r="K62" s="2">
        <f>IF(TRIM(J62)="*****",0,IF(ISERROR(VALUE(J62)),"NA",VALUE(J62/$I$4)))</f>
        <v>2.188449848024316</v>
      </c>
      <c r="L62" s="2">
        <f>IF(AND(ISNUMBER(G62),ISNUMBER($I$6)),$I$6-G62,"N/A")</f>
        <v>-3.8000000000000007</v>
      </c>
      <c r="M62" s="2">
        <f>IF(AND(ISNUMBER(K62),ISNUMBER($I$7)),SQRT(K62^2+($I$7)^2),"N/A")</f>
        <v>2.1892939945737515</v>
      </c>
      <c r="N62" s="2">
        <f>IF(AND(ISNUMBER(L62),ISNUMBER(M62),M62&lt;&gt;0),L62/M62,"NA")</f>
        <v>-1.7357193731944842</v>
      </c>
      <c r="O62" t="s">
        <v>35</v>
      </c>
    </row>
    <row r="64" spans="1:15" x14ac:dyDescent="0.45">
      <c r="A64" t="s">
        <v>102</v>
      </c>
    </row>
    <row r="66" spans="1:26" x14ac:dyDescent="0.45">
      <c r="A66" s="33" t="s">
        <v>103</v>
      </c>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30" customHeight="1" x14ac:dyDescent="0.45">
      <c r="A67" s="34" t="s">
        <v>104</v>
      </c>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 customHeight="1" x14ac:dyDescent="0.45">
      <c r="A68" s="32" t="s">
        <v>105</v>
      </c>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45" customHeight="1" x14ac:dyDescent="0.45">
      <c r="A69" s="32" t="s">
        <v>106</v>
      </c>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60" customHeight="1" x14ac:dyDescent="0.45">
      <c r="A70" s="32" t="s">
        <v>107</v>
      </c>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45">
      <c r="A71" s="35" t="s">
        <v>108</v>
      </c>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ht="45" customHeight="1" x14ac:dyDescent="0.45">
      <c r="A72" s="32" t="s">
        <v>109</v>
      </c>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x14ac:dyDescent="0.45">
      <c r="A73" t="s">
        <v>110</v>
      </c>
    </row>
    <row r="75" spans="1:26" x14ac:dyDescent="0.45">
      <c r="A75" t="s">
        <v>111</v>
      </c>
    </row>
    <row r="76" spans="1:26" x14ac:dyDescent="0.45">
      <c r="A76" t="s">
        <v>112</v>
      </c>
      <c r="B76" t="s">
        <v>113</v>
      </c>
    </row>
    <row r="77" spans="1:26" x14ac:dyDescent="0.45">
      <c r="A77" t="s">
        <v>114</v>
      </c>
      <c r="B77" t="s">
        <v>115</v>
      </c>
    </row>
    <row r="78" spans="1:26" x14ac:dyDescent="0.45">
      <c r="A78" t="s">
        <v>116</v>
      </c>
      <c r="B78" t="s">
        <v>117</v>
      </c>
    </row>
    <row r="79" spans="1:26" x14ac:dyDescent="0.45">
      <c r="A79" t="s">
        <v>118</v>
      </c>
      <c r="B79" t="s">
        <v>119</v>
      </c>
    </row>
    <row r="80" spans="1:26" x14ac:dyDescent="0.45">
      <c r="A80" t="s">
        <v>120</v>
      </c>
      <c r="B80" t="s">
        <v>121</v>
      </c>
    </row>
    <row r="81" spans="1:2" x14ac:dyDescent="0.45">
      <c r="A81" t="s">
        <v>122</v>
      </c>
      <c r="B81" t="s">
        <v>123</v>
      </c>
    </row>
    <row r="82" spans="1:2" x14ac:dyDescent="0.45">
      <c r="A82" t="s">
        <v>124</v>
      </c>
      <c r="B82" t="s">
        <v>125</v>
      </c>
    </row>
    <row r="83" spans="1:2" x14ac:dyDescent="0.45">
      <c r="A83" t="s">
        <v>126</v>
      </c>
      <c r="B83" t="s">
        <v>127</v>
      </c>
    </row>
  </sheetData>
  <sortState xmlns:xlrd2="http://schemas.microsoft.com/office/spreadsheetml/2017/richdata2" ref="A10:Z62">
    <sortCondition ref="B10:B62"/>
  </sortState>
  <mergeCells count="7">
    <mergeCell ref="A72:Z72"/>
    <mergeCell ref="A66:Z66"/>
    <mergeCell ref="A67:Z67"/>
    <mergeCell ref="A68:Z68"/>
    <mergeCell ref="A69:Z69"/>
    <mergeCell ref="A70:Z70"/>
    <mergeCell ref="A71:Z71"/>
  </mergeCells>
  <conditionalFormatting sqref="E10:E62">
    <cfRule type="cellIs" dxfId="4" priority="1" operator="equal">
      <formula>"OTHER ERROR"</formula>
    </cfRule>
    <cfRule type="cellIs" dxfId="3" priority="2" operator="equal">
      <formula>"Statistical Test not applicable"</formula>
    </cfRule>
    <cfRule type="cellIs" dxfId="2" priority="3" operator="equal">
      <formula>"Geography Selected"</formula>
    </cfRule>
  </conditionalFormatting>
  <conditionalFormatting sqref="E10:J62">
    <cfRule type="cellIs" dxfId="1" priority="4" operator="equal">
      <formula>"Not Significantly Different"</formula>
    </cfRule>
  </conditionalFormatting>
  <conditionalFormatting sqref="F10:J62">
    <cfRule type="cellIs" dxfId="0" priority="5" operator="equal">
      <formula>"State Selected"</formula>
    </cfRule>
  </conditionalFormatting>
  <dataValidations count="1">
    <dataValidation type="list" allowBlank="1" showInputMessage="1" showErrorMessage="1" errorTitle="Invalid Geography Entered" error="Please enter a geography from the list provided._x000a__x000a_Note that Washington, D.C. is listed under District of Columbia." promptTitle="Select a Geography" prompt="Select a Geography to compare to all states, state equivalents (District of Columbia and Puerto Rico) and the Nation.  " sqref="B4" xr:uid="{612F7AEF-0C8C-422A-ADB2-D6670F9C8C21}">
      <formula1>$O$10:$O$62</formula1>
    </dataValidation>
  </dataValidations>
  <hyperlinks>
    <hyperlink ref="A70" r:id="rId1" display="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 xr:uid="{D07A20C4-6B8F-4CD5-A50C-9C82D56877D2}"/>
    <hyperlink ref="A68" r:id="rId2" xr:uid="{967DB35B-2C88-4721-BC21-30394E3F27DE}"/>
    <hyperlink ref="A66" r:id="rId3" xr:uid="{80CAB312-9533-41C1-99A7-C4ADE2147A50}"/>
    <hyperlink ref="A67" r:id="rId4" xr:uid="{0048041A-812A-4C31-B75B-27FE52B54A5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5DEF-9457-44E2-BBA3-DF6CEE7AEFA6}">
  <sheetPr codeName="Sheet1"/>
  <dimension ref="A1:A20"/>
  <sheetViews>
    <sheetView workbookViewId="0"/>
  </sheetViews>
  <sheetFormatPr defaultColWidth="9.19921875" defaultRowHeight="14.25" x14ac:dyDescent="0.45"/>
  <cols>
    <col min="1" max="1" width="100.19921875" style="27" customWidth="1"/>
  </cols>
  <sheetData>
    <row r="1" spans="1:1" x14ac:dyDescent="0.45">
      <c r="A1" s="29" t="s">
        <v>128</v>
      </c>
    </row>
    <row r="2" spans="1:1" ht="71.25" x14ac:dyDescent="0.45">
      <c r="A2" s="30" t="s">
        <v>129</v>
      </c>
    </row>
    <row r="3" spans="1:1" x14ac:dyDescent="0.45">
      <c r="A3" s="28"/>
    </row>
    <row r="4" spans="1:1" x14ac:dyDescent="0.45">
      <c r="A4" s="29" t="s">
        <v>130</v>
      </c>
    </row>
    <row r="5" spans="1:1" x14ac:dyDescent="0.45">
      <c r="A5" s="31" t="s">
        <v>131</v>
      </c>
    </row>
    <row r="6" spans="1:1" x14ac:dyDescent="0.45">
      <c r="A6" s="28"/>
    </row>
    <row r="7" spans="1:1" x14ac:dyDescent="0.45">
      <c r="A7" s="29" t="s">
        <v>132</v>
      </c>
    </row>
    <row r="8" spans="1:1" x14ac:dyDescent="0.45">
      <c r="A8" s="31" t="s">
        <v>133</v>
      </c>
    </row>
    <row r="9" spans="1:1" x14ac:dyDescent="0.45">
      <c r="A9" s="28"/>
    </row>
    <row r="10" spans="1:1" x14ac:dyDescent="0.45">
      <c r="A10" s="29" t="s">
        <v>134</v>
      </c>
    </row>
    <row r="11" spans="1:1" x14ac:dyDescent="0.45">
      <c r="A11" s="31" t="s">
        <v>135</v>
      </c>
    </row>
    <row r="12" spans="1:1" x14ac:dyDescent="0.45">
      <c r="A12" s="28"/>
    </row>
    <row r="13" spans="1:1" x14ac:dyDescent="0.45">
      <c r="A13" s="29" t="s">
        <v>136</v>
      </c>
    </row>
    <row r="14" spans="1:1" x14ac:dyDescent="0.45">
      <c r="A14" s="31" t="s">
        <v>137</v>
      </c>
    </row>
    <row r="15" spans="1:1" x14ac:dyDescent="0.45">
      <c r="A15" s="31"/>
    </row>
    <row r="16" spans="1:1" x14ac:dyDescent="0.45">
      <c r="A16" s="29" t="s">
        <v>138</v>
      </c>
    </row>
    <row r="17" spans="1:1" ht="128.25" x14ac:dyDescent="0.45">
      <c r="A17" s="28" t="s">
        <v>139</v>
      </c>
    </row>
    <row r="18" spans="1:1" x14ac:dyDescent="0.45">
      <c r="A18" s="28"/>
    </row>
    <row r="19" spans="1:1" x14ac:dyDescent="0.45">
      <c r="A19" s="28" t="s">
        <v>140</v>
      </c>
    </row>
    <row r="20" spans="1:1" x14ac:dyDescent="0.45">
      <c r="A20" s="31" t="s">
        <v>141</v>
      </c>
    </row>
  </sheetData>
  <hyperlinks>
    <hyperlink ref="A5" r:id="rId1" xr:uid="{3CB86748-E138-4FC3-A1FD-27D6F34A44E1}"/>
    <hyperlink ref="A20" r:id="rId2" xr:uid="{C995A9E0-0595-483A-BF15-32691C602A9D}"/>
    <hyperlink ref="A8" r:id="rId3" xr:uid="{341AAD68-7F2B-4278-9CA5-666DE33A039E}"/>
    <hyperlink ref="A11" r:id="rId4" xr:uid="{51766863-6985-4207-B5BA-E8370CE0A26C}"/>
    <hyperlink ref="A14" r:id="rId5" xr:uid="{67A708A7-43C1-47AD-8BF8-55EC4D60B6F7}"/>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R1253</vt:lpstr>
      <vt:lpstr>Read_Me</vt:lpstr>
    </vt:vector>
  </TitlesOfParts>
  <Company>U.S. Census Bureau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Muhammad Naveed (CENSUS/ACSO FED)</dc:creator>
  <cp:lastModifiedBy>Stephanie Medley-Rath</cp:lastModifiedBy>
  <dcterms:created xsi:type="dcterms:W3CDTF">2024-08-05T17:45:51Z</dcterms:created>
  <dcterms:modified xsi:type="dcterms:W3CDTF">2025-02-22T21:24:12Z</dcterms:modified>
</cp:coreProperties>
</file>